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kr-nas-01\ФОНД\4. Отчеты Фонда\ОТЧЕТ в Думу\Отчет 2023\Годовой 2023\"/>
    </mc:Choice>
  </mc:AlternateContent>
  <bookViews>
    <workbookView xWindow="-120" yWindow="-120" windowWidth="29040" windowHeight="15840" firstSheet="1" activeTab="1"/>
  </bookViews>
  <sheets>
    <sheet name="Общий (2)" sheetId="15" state="hidden" r:id="rId1"/>
    <sheet name="Отчет 2 полугодие 2023" sheetId="20" r:id="rId2"/>
  </sheets>
  <definedNames>
    <definedName name="_xlnm.Print_Titles" localSheetId="1">'Отчет 2 полугодие 2023'!$4:$5</definedName>
    <definedName name="_xlnm.Print_Area" localSheetId="0">'Общий (2)'!$A$1:$T$68</definedName>
    <definedName name="_xlnm.Print_Area" localSheetId="1">'Отчет 2 полугодие 2023'!$A$1:$N$27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7" i="20" l="1"/>
  <c r="I8" i="20"/>
  <c r="I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22" i="20"/>
  <c r="I23" i="20"/>
  <c r="I6" i="20"/>
  <c r="E7" i="20"/>
  <c r="E8" i="20"/>
  <c r="E9" i="20"/>
  <c r="E10" i="20"/>
  <c r="E11" i="20"/>
  <c r="E12" i="20"/>
  <c r="E13" i="20"/>
  <c r="E14" i="20"/>
  <c r="E15" i="20"/>
  <c r="E16" i="20"/>
  <c r="E17" i="20"/>
  <c r="E18" i="20"/>
  <c r="E19" i="20"/>
  <c r="E20" i="20"/>
  <c r="E21" i="20"/>
  <c r="E22" i="20"/>
  <c r="E23" i="20"/>
  <c r="E6" i="20"/>
  <c r="K7" i="20" l="1"/>
  <c r="M7" i="20" s="1"/>
  <c r="L7" i="20"/>
  <c r="K8" i="20"/>
  <c r="L8" i="20"/>
  <c r="K9" i="20"/>
  <c r="L9" i="20"/>
  <c r="K10" i="20"/>
  <c r="L10" i="20"/>
  <c r="K11" i="20"/>
  <c r="M11" i="20" s="1"/>
  <c r="L11" i="20"/>
  <c r="K12" i="20"/>
  <c r="L12" i="20"/>
  <c r="K13" i="20"/>
  <c r="L13" i="20"/>
  <c r="K14" i="20"/>
  <c r="L14" i="20"/>
  <c r="K15" i="20"/>
  <c r="M15" i="20" s="1"/>
  <c r="L15" i="20"/>
  <c r="K16" i="20"/>
  <c r="L16" i="20"/>
  <c r="K17" i="20"/>
  <c r="L17" i="20"/>
  <c r="K18" i="20"/>
  <c r="L18" i="20"/>
  <c r="K19" i="20"/>
  <c r="M19" i="20" s="1"/>
  <c r="L19" i="20"/>
  <c r="K20" i="20"/>
  <c r="L20" i="20"/>
  <c r="K21" i="20"/>
  <c r="L21" i="20"/>
  <c r="K22" i="20"/>
  <c r="L22" i="20"/>
  <c r="K23" i="20"/>
  <c r="M23" i="20" s="1"/>
  <c r="L23" i="20"/>
  <c r="L6" i="20"/>
  <c r="K6" i="20"/>
  <c r="M22" i="20" l="1"/>
  <c r="M24" i="20" s="1"/>
  <c r="M9" i="20"/>
  <c r="M21" i="20"/>
  <c r="M10" i="20"/>
  <c r="M17" i="20"/>
  <c r="M18" i="20"/>
  <c r="M13" i="20"/>
  <c r="M14" i="20"/>
  <c r="K24" i="20"/>
  <c r="M6" i="20"/>
  <c r="M20" i="20"/>
  <c r="M16" i="20"/>
  <c r="M12" i="20"/>
  <c r="M8" i="20"/>
  <c r="L24" i="20"/>
  <c r="I24" i="20"/>
  <c r="H24" i="20"/>
  <c r="G24" i="20"/>
  <c r="D24" i="20"/>
  <c r="E24" i="20"/>
  <c r="C24" i="20"/>
  <c r="F24" i="20" l="1"/>
  <c r="J23" i="20"/>
  <c r="F23" i="20"/>
  <c r="J22" i="20"/>
  <c r="F22" i="20"/>
  <c r="J21" i="20"/>
  <c r="F21" i="20"/>
  <c r="J20" i="20"/>
  <c r="F20" i="20"/>
  <c r="J19" i="20"/>
  <c r="F19" i="20"/>
  <c r="J18" i="20"/>
  <c r="F18" i="20"/>
  <c r="J17" i="20"/>
  <c r="F17" i="20"/>
  <c r="J16" i="20"/>
  <c r="F16" i="20"/>
  <c r="J15" i="20"/>
  <c r="F15" i="20"/>
  <c r="J14" i="20"/>
  <c r="F14" i="20"/>
  <c r="J13" i="20"/>
  <c r="F13" i="20"/>
  <c r="J12" i="20"/>
  <c r="F12" i="20"/>
  <c r="J11" i="20"/>
  <c r="F11" i="20"/>
  <c r="J10" i="20"/>
  <c r="F10" i="20"/>
  <c r="J9" i="20"/>
  <c r="F9" i="20"/>
  <c r="J8" i="20"/>
  <c r="F8" i="20"/>
  <c r="J7" i="20"/>
  <c r="F7" i="20"/>
  <c r="J6" i="20"/>
  <c r="F6" i="20"/>
  <c r="N22" i="20" l="1"/>
  <c r="N6" i="20"/>
  <c r="N9" i="20"/>
  <c r="N15" i="20"/>
  <c r="N17" i="20"/>
  <c r="N14" i="20"/>
  <c r="N23" i="20"/>
  <c r="J24" i="20"/>
  <c r="N16" i="20"/>
  <c r="N12" i="20"/>
  <c r="N8" i="20"/>
  <c r="N11" i="20"/>
  <c r="N19" i="20"/>
  <c r="N20" i="20"/>
  <c r="N7" i="20"/>
  <c r="N10" i="20"/>
  <c r="N13" i="20"/>
  <c r="N18" i="20"/>
  <c r="N21" i="20"/>
  <c r="N66" i="15"/>
  <c r="H66" i="15"/>
  <c r="G66" i="15"/>
  <c r="D66" i="15"/>
  <c r="C66" i="15"/>
  <c r="F66" i="15" s="1"/>
  <c r="O65" i="15"/>
  <c r="O67" i="15" s="1"/>
  <c r="L65" i="15"/>
  <c r="L67" i="15" s="1"/>
  <c r="J65" i="15"/>
  <c r="H65" i="15"/>
  <c r="G65" i="15"/>
  <c r="D65" i="15"/>
  <c r="F65" i="15" s="1"/>
  <c r="C65" i="15"/>
  <c r="U65" i="15" s="1"/>
  <c r="O64" i="15"/>
  <c r="L64" i="15"/>
  <c r="H64" i="15"/>
  <c r="J64" i="15" s="1"/>
  <c r="G64" i="15"/>
  <c r="D64" i="15"/>
  <c r="C64" i="15"/>
  <c r="K64" i="15" s="1"/>
  <c r="U63" i="15"/>
  <c r="N63" i="15"/>
  <c r="S63" i="15" s="1"/>
  <c r="M63" i="15"/>
  <c r="K63" i="15"/>
  <c r="J63" i="15"/>
  <c r="I63" i="15"/>
  <c r="F63" i="15"/>
  <c r="E63" i="15"/>
  <c r="U62" i="15"/>
  <c r="N62" i="15"/>
  <c r="P62" i="15" s="1"/>
  <c r="K62" i="15"/>
  <c r="M62" i="15" s="1"/>
  <c r="J62" i="15"/>
  <c r="I62" i="15"/>
  <c r="F62" i="15"/>
  <c r="E62" i="15"/>
  <c r="O61" i="15"/>
  <c r="L61" i="15"/>
  <c r="H61" i="15"/>
  <c r="J61" i="15" s="1"/>
  <c r="G61" i="15"/>
  <c r="D61" i="15"/>
  <c r="C61" i="15"/>
  <c r="U60" i="15"/>
  <c r="N60" i="15"/>
  <c r="P60" i="15" s="1"/>
  <c r="K60" i="15"/>
  <c r="M60" i="15" s="1"/>
  <c r="J60" i="15"/>
  <c r="I60" i="15"/>
  <c r="F60" i="15"/>
  <c r="E60" i="15"/>
  <c r="U59" i="15"/>
  <c r="P59" i="15"/>
  <c r="N59" i="15"/>
  <c r="K59" i="15"/>
  <c r="Q59" i="15" s="1"/>
  <c r="J59" i="15"/>
  <c r="I59" i="15"/>
  <c r="F59" i="15"/>
  <c r="E59" i="15"/>
  <c r="U58" i="15"/>
  <c r="O58" i="15"/>
  <c r="L58" i="15"/>
  <c r="I58" i="15"/>
  <c r="H58" i="15"/>
  <c r="J58" i="15" s="1"/>
  <c r="G58" i="15"/>
  <c r="D58" i="15"/>
  <c r="N58" i="15" s="1"/>
  <c r="C58" i="15"/>
  <c r="K58" i="15" s="1"/>
  <c r="M58" i="15" s="1"/>
  <c r="U57" i="15"/>
  <c r="N57" i="15"/>
  <c r="S57" i="15" s="1"/>
  <c r="M57" i="15"/>
  <c r="K57" i="15"/>
  <c r="J57" i="15"/>
  <c r="I57" i="15"/>
  <c r="F57" i="15"/>
  <c r="E57" i="15"/>
  <c r="U56" i="15"/>
  <c r="N56" i="15"/>
  <c r="P56" i="15" s="1"/>
  <c r="K56" i="15"/>
  <c r="M56" i="15" s="1"/>
  <c r="J56" i="15"/>
  <c r="I56" i="15"/>
  <c r="F56" i="15"/>
  <c r="E56" i="15"/>
  <c r="O55" i="15"/>
  <c r="N55" i="15"/>
  <c r="L55" i="15"/>
  <c r="J55" i="15"/>
  <c r="H55" i="15"/>
  <c r="G55" i="15"/>
  <c r="F55" i="15"/>
  <c r="D55" i="15"/>
  <c r="C55" i="15"/>
  <c r="U55" i="15" s="1"/>
  <c r="U54" i="15"/>
  <c r="Q54" i="15"/>
  <c r="N54" i="15"/>
  <c r="P54" i="15" s="1"/>
  <c r="T54" i="15" s="1"/>
  <c r="K54" i="15"/>
  <c r="M54" i="15" s="1"/>
  <c r="J54" i="15"/>
  <c r="I54" i="15"/>
  <c r="F54" i="15"/>
  <c r="E54" i="15"/>
  <c r="U53" i="15"/>
  <c r="P53" i="15"/>
  <c r="N53" i="15"/>
  <c r="K53" i="15"/>
  <c r="Q53" i="15" s="1"/>
  <c r="J53" i="15"/>
  <c r="I53" i="15"/>
  <c r="F53" i="15"/>
  <c r="E53" i="15"/>
  <c r="O52" i="15"/>
  <c r="L52" i="15"/>
  <c r="H52" i="15"/>
  <c r="G52" i="15"/>
  <c r="I52" i="15" s="1"/>
  <c r="D52" i="15"/>
  <c r="N52" i="15" s="1"/>
  <c r="P52" i="15" s="1"/>
  <c r="C52" i="15"/>
  <c r="U51" i="15"/>
  <c r="P51" i="15"/>
  <c r="N51" i="15"/>
  <c r="S51" i="15" s="1"/>
  <c r="M51" i="15"/>
  <c r="K51" i="15"/>
  <c r="J51" i="15"/>
  <c r="I51" i="15"/>
  <c r="F51" i="15"/>
  <c r="E51" i="15"/>
  <c r="U50" i="15"/>
  <c r="N50" i="15"/>
  <c r="P50" i="15" s="1"/>
  <c r="T50" i="15" s="1"/>
  <c r="K50" i="15"/>
  <c r="M50" i="15" s="1"/>
  <c r="J50" i="15"/>
  <c r="I50" i="15"/>
  <c r="F50" i="15"/>
  <c r="E50" i="15"/>
  <c r="O49" i="15"/>
  <c r="L49" i="15"/>
  <c r="H49" i="15"/>
  <c r="J49" i="15" s="1"/>
  <c r="G49" i="15"/>
  <c r="D49" i="15"/>
  <c r="C49" i="15"/>
  <c r="K49" i="15" s="1"/>
  <c r="U48" i="15"/>
  <c r="N48" i="15"/>
  <c r="P48" i="15" s="1"/>
  <c r="K48" i="15"/>
  <c r="M48" i="15" s="1"/>
  <c r="J48" i="15"/>
  <c r="I48" i="15"/>
  <c r="F48" i="15"/>
  <c r="E48" i="15"/>
  <c r="U47" i="15"/>
  <c r="P47" i="15"/>
  <c r="N47" i="15"/>
  <c r="K47" i="15"/>
  <c r="Q47" i="15" s="1"/>
  <c r="J47" i="15"/>
  <c r="I47" i="15"/>
  <c r="F47" i="15"/>
  <c r="E47" i="15"/>
  <c r="U46" i="15"/>
  <c r="O46" i="15"/>
  <c r="L46" i="15"/>
  <c r="M46" i="15" s="1"/>
  <c r="I46" i="15"/>
  <c r="H46" i="15"/>
  <c r="J46" i="15" s="1"/>
  <c r="G46" i="15"/>
  <c r="E46" i="15"/>
  <c r="D46" i="15"/>
  <c r="N46" i="15" s="1"/>
  <c r="C46" i="15"/>
  <c r="K46" i="15" s="1"/>
  <c r="U45" i="15"/>
  <c r="P45" i="15"/>
  <c r="N45" i="15"/>
  <c r="K45" i="15"/>
  <c r="Q45" i="15" s="1"/>
  <c r="J45" i="15"/>
  <c r="I45" i="15"/>
  <c r="F45" i="15"/>
  <c r="E45" i="15"/>
  <c r="U44" i="15"/>
  <c r="N44" i="15"/>
  <c r="P44" i="15" s="1"/>
  <c r="K44" i="15"/>
  <c r="M44" i="15" s="1"/>
  <c r="J44" i="15"/>
  <c r="I44" i="15"/>
  <c r="F44" i="15"/>
  <c r="E44" i="15"/>
  <c r="O43" i="15"/>
  <c r="L43" i="15"/>
  <c r="H43" i="15"/>
  <c r="J43" i="15" s="1"/>
  <c r="G43" i="15"/>
  <c r="D43" i="15"/>
  <c r="N43" i="15" s="1"/>
  <c r="C43" i="15"/>
  <c r="U43" i="15" s="1"/>
  <c r="U42" i="15"/>
  <c r="N42" i="15"/>
  <c r="P42" i="15" s="1"/>
  <c r="K42" i="15"/>
  <c r="M42" i="15" s="1"/>
  <c r="R42" i="15" s="1"/>
  <c r="J42" i="15"/>
  <c r="I42" i="15"/>
  <c r="F42" i="15"/>
  <c r="E42" i="15"/>
  <c r="U41" i="15"/>
  <c r="N41" i="15"/>
  <c r="S41" i="15" s="1"/>
  <c r="M41" i="15"/>
  <c r="K41" i="15"/>
  <c r="J41" i="15"/>
  <c r="I41" i="15"/>
  <c r="F41" i="15"/>
  <c r="E41" i="15"/>
  <c r="O40" i="15"/>
  <c r="L40" i="15"/>
  <c r="H40" i="15"/>
  <c r="G40" i="15"/>
  <c r="D40" i="15"/>
  <c r="N40" i="15" s="1"/>
  <c r="P40" i="15" s="1"/>
  <c r="C40" i="15"/>
  <c r="U39" i="15"/>
  <c r="N39" i="15"/>
  <c r="S39" i="15" s="1"/>
  <c r="M39" i="15"/>
  <c r="K39" i="15"/>
  <c r="J39" i="15"/>
  <c r="I39" i="15"/>
  <c r="F39" i="15"/>
  <c r="E39" i="15"/>
  <c r="U38" i="15"/>
  <c r="S38" i="15"/>
  <c r="N38" i="15"/>
  <c r="P38" i="15" s="1"/>
  <c r="K38" i="15"/>
  <c r="M38" i="15" s="1"/>
  <c r="J38" i="15"/>
  <c r="I38" i="15"/>
  <c r="F38" i="15"/>
  <c r="E38" i="15"/>
  <c r="O37" i="15"/>
  <c r="L37" i="15"/>
  <c r="H37" i="15"/>
  <c r="J37" i="15" s="1"/>
  <c r="G37" i="15"/>
  <c r="D37" i="15"/>
  <c r="C37" i="15"/>
  <c r="K37" i="15" s="1"/>
  <c r="U36" i="15"/>
  <c r="N36" i="15"/>
  <c r="P36" i="15" s="1"/>
  <c r="K36" i="15"/>
  <c r="M36" i="15" s="1"/>
  <c r="R36" i="15" s="1"/>
  <c r="J36" i="15"/>
  <c r="I36" i="15"/>
  <c r="F36" i="15"/>
  <c r="E36" i="15"/>
  <c r="U35" i="15"/>
  <c r="N35" i="15"/>
  <c r="S35" i="15" s="1"/>
  <c r="M35" i="15"/>
  <c r="K35" i="15"/>
  <c r="J35" i="15"/>
  <c r="I35" i="15"/>
  <c r="F35" i="15"/>
  <c r="E35" i="15"/>
  <c r="O34" i="15"/>
  <c r="L34" i="15"/>
  <c r="H34" i="15"/>
  <c r="J34" i="15" s="1"/>
  <c r="G34" i="15"/>
  <c r="D34" i="15"/>
  <c r="C34" i="15"/>
  <c r="K34" i="15" s="1"/>
  <c r="M34" i="15" s="1"/>
  <c r="U33" i="15"/>
  <c r="N33" i="15"/>
  <c r="S33" i="15" s="1"/>
  <c r="M33" i="15"/>
  <c r="K33" i="15"/>
  <c r="J33" i="15"/>
  <c r="I33" i="15"/>
  <c r="F33" i="15"/>
  <c r="E33" i="15"/>
  <c r="U32" i="15"/>
  <c r="N32" i="15"/>
  <c r="P32" i="15" s="1"/>
  <c r="K32" i="15"/>
  <c r="M32" i="15" s="1"/>
  <c r="J32" i="15"/>
  <c r="I32" i="15"/>
  <c r="F32" i="15"/>
  <c r="E32" i="15"/>
  <c r="O31" i="15"/>
  <c r="L31" i="15"/>
  <c r="H31" i="15"/>
  <c r="I31" i="15" s="1"/>
  <c r="G31" i="15"/>
  <c r="D31" i="15"/>
  <c r="C31" i="15"/>
  <c r="U31" i="15" s="1"/>
  <c r="U30" i="15"/>
  <c r="N30" i="15"/>
  <c r="K30" i="15"/>
  <c r="M30" i="15" s="1"/>
  <c r="J30" i="15"/>
  <c r="I30" i="15"/>
  <c r="F30" i="15"/>
  <c r="E30" i="15"/>
  <c r="U29" i="15"/>
  <c r="N29" i="15"/>
  <c r="S29" i="15" s="1"/>
  <c r="K29" i="15"/>
  <c r="M29" i="15" s="1"/>
  <c r="J29" i="15"/>
  <c r="I29" i="15"/>
  <c r="F29" i="15"/>
  <c r="E29" i="15"/>
  <c r="O28" i="15"/>
  <c r="L28" i="15"/>
  <c r="H28" i="15"/>
  <c r="G28" i="15"/>
  <c r="D28" i="15"/>
  <c r="N28" i="15" s="1"/>
  <c r="C28" i="15"/>
  <c r="U28" i="15" s="1"/>
  <c r="U27" i="15"/>
  <c r="N27" i="15"/>
  <c r="K27" i="15"/>
  <c r="M27" i="15" s="1"/>
  <c r="J27" i="15"/>
  <c r="I27" i="15"/>
  <c r="F27" i="15"/>
  <c r="E27" i="15"/>
  <c r="U26" i="15"/>
  <c r="P26" i="15"/>
  <c r="N26" i="15"/>
  <c r="M26" i="15"/>
  <c r="R26" i="15" s="1"/>
  <c r="K26" i="15"/>
  <c r="Q26" i="15" s="1"/>
  <c r="J26" i="15"/>
  <c r="I26" i="15"/>
  <c r="F26" i="15"/>
  <c r="E26" i="15"/>
  <c r="U25" i="15"/>
  <c r="O25" i="15"/>
  <c r="L25" i="15"/>
  <c r="H25" i="15"/>
  <c r="N25" i="15" s="1"/>
  <c r="P25" i="15" s="1"/>
  <c r="G25" i="15"/>
  <c r="J25" i="15" s="1"/>
  <c r="E25" i="15"/>
  <c r="D25" i="15"/>
  <c r="C25" i="15"/>
  <c r="U24" i="15"/>
  <c r="N24" i="15"/>
  <c r="S24" i="15" s="1"/>
  <c r="M24" i="15"/>
  <c r="K24" i="15"/>
  <c r="J24" i="15"/>
  <c r="I24" i="15"/>
  <c r="F24" i="15"/>
  <c r="E24" i="15"/>
  <c r="U23" i="15"/>
  <c r="N23" i="15"/>
  <c r="P23" i="15" s="1"/>
  <c r="K23" i="15"/>
  <c r="M23" i="15" s="1"/>
  <c r="J23" i="15"/>
  <c r="I23" i="15"/>
  <c r="F23" i="15"/>
  <c r="E23" i="15"/>
  <c r="O22" i="15"/>
  <c r="N22" i="15"/>
  <c r="L22" i="15"/>
  <c r="J22" i="15"/>
  <c r="H22" i="15"/>
  <c r="G22" i="15"/>
  <c r="F22" i="15"/>
  <c r="D22" i="15"/>
  <c r="C22" i="15"/>
  <c r="U22" i="15" s="1"/>
  <c r="U21" i="15"/>
  <c r="N21" i="15"/>
  <c r="P21" i="15" s="1"/>
  <c r="K21" i="15"/>
  <c r="M21" i="15" s="1"/>
  <c r="J21" i="15"/>
  <c r="I21" i="15"/>
  <c r="F21" i="15"/>
  <c r="E21" i="15"/>
  <c r="U20" i="15"/>
  <c r="P20" i="15"/>
  <c r="R20" i="15" s="1"/>
  <c r="N20" i="15"/>
  <c r="S20" i="15" s="1"/>
  <c r="M20" i="15"/>
  <c r="K20" i="15"/>
  <c r="J20" i="15"/>
  <c r="I20" i="15"/>
  <c r="F20" i="15"/>
  <c r="E20" i="15"/>
  <c r="O19" i="15"/>
  <c r="L19" i="15"/>
  <c r="H19" i="15"/>
  <c r="G19" i="15"/>
  <c r="D19" i="15"/>
  <c r="N19" i="15" s="1"/>
  <c r="C19" i="15"/>
  <c r="U18" i="15"/>
  <c r="P18" i="15"/>
  <c r="T18" i="15" s="1"/>
  <c r="N18" i="15"/>
  <c r="S18" i="15" s="1"/>
  <c r="M18" i="15"/>
  <c r="K18" i="15"/>
  <c r="J18" i="15"/>
  <c r="I18" i="15"/>
  <c r="F18" i="15"/>
  <c r="E18" i="15"/>
  <c r="U17" i="15"/>
  <c r="S17" i="15"/>
  <c r="N17" i="15"/>
  <c r="P17" i="15" s="1"/>
  <c r="K17" i="15"/>
  <c r="M17" i="15" s="1"/>
  <c r="J17" i="15"/>
  <c r="I17" i="15"/>
  <c r="F17" i="15"/>
  <c r="E17" i="15"/>
  <c r="O16" i="15"/>
  <c r="L16" i="15"/>
  <c r="H16" i="15"/>
  <c r="G16" i="15"/>
  <c r="D16" i="15"/>
  <c r="C16" i="15"/>
  <c r="K16" i="15" s="1"/>
  <c r="U15" i="15"/>
  <c r="N15" i="15"/>
  <c r="P15" i="15" s="1"/>
  <c r="K15" i="15"/>
  <c r="M15" i="15" s="1"/>
  <c r="J15" i="15"/>
  <c r="I15" i="15"/>
  <c r="F15" i="15"/>
  <c r="E15" i="15"/>
  <c r="U14" i="15"/>
  <c r="P14" i="15"/>
  <c r="T14" i="15" s="1"/>
  <c r="N14" i="15"/>
  <c r="S14" i="15" s="1"/>
  <c r="M14" i="15"/>
  <c r="K14" i="15"/>
  <c r="J14" i="15"/>
  <c r="I14" i="15"/>
  <c r="F14" i="15"/>
  <c r="E14" i="15"/>
  <c r="U13" i="15"/>
  <c r="O13" i="15"/>
  <c r="L13" i="15"/>
  <c r="I13" i="15"/>
  <c r="H13" i="15"/>
  <c r="G13" i="15"/>
  <c r="D13" i="15"/>
  <c r="N13" i="15" s="1"/>
  <c r="C13" i="15"/>
  <c r="K13" i="15" s="1"/>
  <c r="M13" i="15" s="1"/>
  <c r="U12" i="15"/>
  <c r="N12" i="15"/>
  <c r="S12" i="15" s="1"/>
  <c r="M12" i="15"/>
  <c r="K12" i="15"/>
  <c r="J12" i="15"/>
  <c r="I12" i="15"/>
  <c r="F12" i="15"/>
  <c r="E12" i="15"/>
  <c r="U11" i="15"/>
  <c r="N11" i="15"/>
  <c r="P11" i="15" s="1"/>
  <c r="T11" i="15" s="1"/>
  <c r="K11" i="15"/>
  <c r="M11" i="15" s="1"/>
  <c r="J11" i="15"/>
  <c r="I11" i="15"/>
  <c r="F11" i="15"/>
  <c r="E11" i="15"/>
  <c r="O10" i="15"/>
  <c r="L10" i="15"/>
  <c r="H10" i="15"/>
  <c r="G10" i="15"/>
  <c r="I10" i="15" s="1"/>
  <c r="F10" i="15"/>
  <c r="D10" i="15"/>
  <c r="N10" i="15" s="1"/>
  <c r="C10" i="15"/>
  <c r="U10" i="15" s="1"/>
  <c r="U9" i="15"/>
  <c r="Q9" i="15"/>
  <c r="N9" i="15"/>
  <c r="P9" i="15" s="1"/>
  <c r="T9" i="15" s="1"/>
  <c r="K9" i="15"/>
  <c r="M9" i="15" s="1"/>
  <c r="J9" i="15"/>
  <c r="I9" i="15"/>
  <c r="F9" i="15"/>
  <c r="E9" i="15"/>
  <c r="U8" i="15"/>
  <c r="P8" i="15"/>
  <c r="N8" i="15"/>
  <c r="K8" i="15"/>
  <c r="Q8" i="15" s="1"/>
  <c r="J8" i="15"/>
  <c r="I8" i="15"/>
  <c r="F8" i="15"/>
  <c r="E8" i="15"/>
  <c r="O7" i="15"/>
  <c r="L7" i="15"/>
  <c r="H7" i="15"/>
  <c r="G7" i="15"/>
  <c r="D7" i="15"/>
  <c r="C7" i="15"/>
  <c r="U6" i="15"/>
  <c r="N6" i="15"/>
  <c r="P6" i="15" s="1"/>
  <c r="M6" i="15"/>
  <c r="K6" i="15"/>
  <c r="Q6" i="15" s="1"/>
  <c r="J6" i="15"/>
  <c r="I6" i="15"/>
  <c r="F6" i="15"/>
  <c r="U5" i="15"/>
  <c r="N5" i="15"/>
  <c r="P5" i="15" s="1"/>
  <c r="K5" i="15"/>
  <c r="Q5" i="15" s="1"/>
  <c r="J5" i="15"/>
  <c r="I5" i="15"/>
  <c r="F5" i="15"/>
  <c r="E13" i="15" l="1"/>
  <c r="S15" i="15"/>
  <c r="P57" i="15"/>
  <c r="T57" i="15" s="1"/>
  <c r="P63" i="15"/>
  <c r="T63" i="15" s="1"/>
  <c r="M8" i="15"/>
  <c r="R8" i="15" s="1"/>
  <c r="Q12" i="15"/>
  <c r="J13" i="15"/>
  <c r="P24" i="15"/>
  <c r="T24" i="15" s="1"/>
  <c r="I25" i="15"/>
  <c r="J28" i="15"/>
  <c r="S30" i="15"/>
  <c r="P33" i="15"/>
  <c r="T33" i="15" s="1"/>
  <c r="Q35" i="15"/>
  <c r="I37" i="15"/>
  <c r="R38" i="15"/>
  <c r="Q39" i="15"/>
  <c r="Q41" i="15"/>
  <c r="F43" i="15"/>
  <c r="Q46" i="15"/>
  <c r="S47" i="15"/>
  <c r="T48" i="15"/>
  <c r="M59" i="15"/>
  <c r="R60" i="15"/>
  <c r="U64" i="15"/>
  <c r="N65" i="15"/>
  <c r="R18" i="15"/>
  <c r="Q23" i="15"/>
  <c r="Q32" i="15"/>
  <c r="I34" i="15"/>
  <c r="M47" i="15"/>
  <c r="S8" i="15"/>
  <c r="J10" i="15"/>
  <c r="I43" i="15"/>
  <c r="T47" i="15"/>
  <c r="S59" i="15"/>
  <c r="M5" i="15"/>
  <c r="M65" i="15" s="1"/>
  <c r="P12" i="15"/>
  <c r="T12" i="15" s="1"/>
  <c r="Q14" i="15"/>
  <c r="R17" i="15"/>
  <c r="Q18" i="15"/>
  <c r="I19" i="15"/>
  <c r="Q20" i="15"/>
  <c r="I22" i="15"/>
  <c r="K25" i="15"/>
  <c r="M25" i="15" s="1"/>
  <c r="S26" i="15"/>
  <c r="S27" i="15"/>
  <c r="E31" i="15"/>
  <c r="N34" i="15"/>
  <c r="Q34" i="15" s="1"/>
  <c r="U34" i="15"/>
  <c r="P35" i="15"/>
  <c r="T35" i="15" s="1"/>
  <c r="P39" i="15"/>
  <c r="T39" i="15" s="1"/>
  <c r="P41" i="15"/>
  <c r="R41" i="15" s="1"/>
  <c r="R44" i="15"/>
  <c r="M45" i="15"/>
  <c r="Q51" i="15"/>
  <c r="J52" i="15"/>
  <c r="M53" i="15"/>
  <c r="R53" i="15" s="1"/>
  <c r="I55" i="15"/>
  <c r="E58" i="15"/>
  <c r="K61" i="15"/>
  <c r="M61" i="15" s="1"/>
  <c r="T59" i="15"/>
  <c r="R14" i="15"/>
  <c r="T26" i="15"/>
  <c r="F31" i="15"/>
  <c r="E34" i="15"/>
  <c r="S36" i="15"/>
  <c r="Q42" i="15"/>
  <c r="S45" i="15"/>
  <c r="I49" i="15"/>
  <c r="R51" i="15"/>
  <c r="S53" i="15"/>
  <c r="Q57" i="15"/>
  <c r="Q63" i="15"/>
  <c r="I64" i="15"/>
  <c r="J66" i="15"/>
  <c r="R15" i="15"/>
  <c r="R21" i="15"/>
  <c r="R23" i="15"/>
  <c r="Q24" i="15"/>
  <c r="K28" i="15"/>
  <c r="Q28" i="15" s="1"/>
  <c r="R32" i="15"/>
  <c r="Q33" i="15"/>
  <c r="T53" i="15"/>
  <c r="R56" i="15"/>
  <c r="I61" i="15"/>
  <c r="R62" i="15"/>
  <c r="N24" i="20"/>
  <c r="P13" i="15"/>
  <c r="T13" i="15" s="1"/>
  <c r="S13" i="15"/>
  <c r="Q13" i="15"/>
  <c r="M16" i="15"/>
  <c r="Q25" i="15"/>
  <c r="M66" i="15"/>
  <c r="C67" i="15"/>
  <c r="U7" i="15"/>
  <c r="E7" i="15"/>
  <c r="K7" i="15"/>
  <c r="R11" i="15"/>
  <c r="T15" i="15"/>
  <c r="N16" i="15"/>
  <c r="F16" i="15"/>
  <c r="E16" i="15"/>
  <c r="T17" i="15"/>
  <c r="J19" i="15"/>
  <c r="T20" i="15"/>
  <c r="T21" i="15"/>
  <c r="T6" i="15"/>
  <c r="P10" i="15"/>
  <c r="R12" i="15"/>
  <c r="U19" i="15"/>
  <c r="E19" i="15"/>
  <c r="K19" i="15"/>
  <c r="Q21" i="15"/>
  <c r="R6" i="15"/>
  <c r="G67" i="15"/>
  <c r="I7" i="15"/>
  <c r="E66" i="15"/>
  <c r="R9" i="15"/>
  <c r="Q11" i="15"/>
  <c r="J16" i="15"/>
  <c r="I16" i="15"/>
  <c r="P19" i="15"/>
  <c r="P22" i="15"/>
  <c r="T23" i="15"/>
  <c r="S28" i="15"/>
  <c r="P28" i="15"/>
  <c r="K66" i="15"/>
  <c r="Q66" i="15" s="1"/>
  <c r="S5" i="15"/>
  <c r="I66" i="15"/>
  <c r="S6" i="15"/>
  <c r="D67" i="15"/>
  <c r="H67" i="15"/>
  <c r="J67" i="15" s="1"/>
  <c r="K10" i="15"/>
  <c r="F13" i="15"/>
  <c r="U16" i="15"/>
  <c r="K22" i="15"/>
  <c r="S22" i="15" s="1"/>
  <c r="F25" i="15"/>
  <c r="P27" i="15"/>
  <c r="T27" i="15" s="1"/>
  <c r="E28" i="15"/>
  <c r="I28" i="15"/>
  <c r="P29" i="15"/>
  <c r="T29" i="15" s="1"/>
  <c r="P30" i="15"/>
  <c r="T30" i="15" s="1"/>
  <c r="N31" i="15"/>
  <c r="S32" i="15"/>
  <c r="P43" i="15"/>
  <c r="T44" i="15"/>
  <c r="S48" i="15"/>
  <c r="S50" i="15"/>
  <c r="U52" i="15"/>
  <c r="E52" i="15"/>
  <c r="K52" i="15"/>
  <c r="T60" i="15"/>
  <c r="N61" i="15"/>
  <c r="F61" i="15"/>
  <c r="T62" i="15"/>
  <c r="S66" i="15"/>
  <c r="F40" i="15"/>
  <c r="U40" i="15"/>
  <c r="E40" i="15"/>
  <c r="I65" i="15"/>
  <c r="S9" i="15"/>
  <c r="S11" i="15"/>
  <c r="Q15" i="15"/>
  <c r="Q17" i="15"/>
  <c r="S21" i="15"/>
  <c r="S23" i="15"/>
  <c r="Q27" i="15"/>
  <c r="F28" i="15"/>
  <c r="Q29" i="15"/>
  <c r="Q30" i="15"/>
  <c r="P34" i="15"/>
  <c r="T34" i="15" s="1"/>
  <c r="S34" i="15"/>
  <c r="M37" i="15"/>
  <c r="J40" i="15"/>
  <c r="I40" i="15"/>
  <c r="Q44" i="15"/>
  <c r="R47" i="15"/>
  <c r="T51" i="15"/>
  <c r="P55" i="15"/>
  <c r="S55" i="15"/>
  <c r="T56" i="15"/>
  <c r="S60" i="15"/>
  <c r="S62" i="15"/>
  <c r="M64" i="15"/>
  <c r="K40" i="15"/>
  <c r="S40" i="15" s="1"/>
  <c r="N49" i="15"/>
  <c r="F49" i="15"/>
  <c r="P58" i="15"/>
  <c r="T58" i="15" s="1"/>
  <c r="S58" i="15"/>
  <c r="Q58" i="15"/>
  <c r="F7" i="15"/>
  <c r="J7" i="15"/>
  <c r="N7" i="15"/>
  <c r="E65" i="15"/>
  <c r="E10" i="15"/>
  <c r="F19" i="15"/>
  <c r="E22" i="15"/>
  <c r="R30" i="15"/>
  <c r="J31" i="15"/>
  <c r="T32" i="15"/>
  <c r="T36" i="15"/>
  <c r="N37" i="15"/>
  <c r="Q37" i="15" s="1"/>
  <c r="F37" i="15"/>
  <c r="T38" i="15"/>
  <c r="T42" i="15"/>
  <c r="P46" i="15"/>
  <c r="T46" i="15" s="1"/>
  <c r="S46" i="15"/>
  <c r="R48" i="15"/>
  <c r="M49" i="15"/>
  <c r="R50" i="15"/>
  <c r="R54" i="15"/>
  <c r="Q56" i="15"/>
  <c r="R59" i="15"/>
  <c r="N64" i="15"/>
  <c r="F64" i="15"/>
  <c r="U66" i="15"/>
  <c r="K31" i="15"/>
  <c r="F34" i="15"/>
  <c r="E37" i="15"/>
  <c r="U37" i="15"/>
  <c r="K43" i="15"/>
  <c r="F46" i="15"/>
  <c r="E49" i="15"/>
  <c r="U49" i="15"/>
  <c r="K55" i="15"/>
  <c r="F58" i="15"/>
  <c r="E61" i="15"/>
  <c r="U61" i="15"/>
  <c r="E64" i="15"/>
  <c r="K65" i="15"/>
  <c r="Q65" i="15" s="1"/>
  <c r="Q36" i="15"/>
  <c r="Q38" i="15"/>
  <c r="S42" i="15"/>
  <c r="S44" i="15"/>
  <c r="Q48" i="15"/>
  <c r="Q50" i="15"/>
  <c r="S54" i="15"/>
  <c r="S56" i="15"/>
  <c r="Q60" i="15"/>
  <c r="Q62" i="15"/>
  <c r="E43" i="15"/>
  <c r="F52" i="15"/>
  <c r="E55" i="15"/>
  <c r="R25" i="15" l="1"/>
  <c r="T25" i="15"/>
  <c r="S25" i="15"/>
  <c r="R34" i="15"/>
  <c r="R35" i="15"/>
  <c r="R5" i="15"/>
  <c r="R24" i="15"/>
  <c r="P65" i="15"/>
  <c r="T65" i="15" s="1"/>
  <c r="T41" i="15"/>
  <c r="Q61" i="15"/>
  <c r="M28" i="15"/>
  <c r="R45" i="15"/>
  <c r="T45" i="15"/>
  <c r="R39" i="15"/>
  <c r="R57" i="15"/>
  <c r="T28" i="15"/>
  <c r="T5" i="15"/>
  <c r="R33" i="15"/>
  <c r="T8" i="15"/>
  <c r="Q19" i="15"/>
  <c r="M19" i="15"/>
  <c r="R19" i="15" s="1"/>
  <c r="P66" i="15"/>
  <c r="T66" i="15" s="1"/>
  <c r="U67" i="15"/>
  <c r="K67" i="15"/>
  <c r="Q55" i="15"/>
  <c r="M55" i="15"/>
  <c r="R55" i="15" s="1"/>
  <c r="Q43" i="15"/>
  <c r="M43" i="15"/>
  <c r="R43" i="15" s="1"/>
  <c r="Q31" i="15"/>
  <c r="M31" i="15"/>
  <c r="P7" i="15"/>
  <c r="S7" i="15"/>
  <c r="R58" i="15"/>
  <c r="T55" i="15"/>
  <c r="R46" i="15"/>
  <c r="Q10" i="15"/>
  <c r="M10" i="15"/>
  <c r="R10" i="15" s="1"/>
  <c r="I67" i="15"/>
  <c r="R28" i="15"/>
  <c r="S10" i="15"/>
  <c r="Q7" i="15"/>
  <c r="M7" i="15"/>
  <c r="S64" i="15"/>
  <c r="P64" i="15"/>
  <c r="T64" i="15" s="1"/>
  <c r="S37" i="15"/>
  <c r="P37" i="15"/>
  <c r="T37" i="15" s="1"/>
  <c r="Q52" i="15"/>
  <c r="M52" i="15"/>
  <c r="S52" i="15"/>
  <c r="S61" i="15"/>
  <c r="P61" i="15"/>
  <c r="T61" i="15" s="1"/>
  <c r="Q22" i="15"/>
  <c r="M22" i="15"/>
  <c r="R22" i="15" s="1"/>
  <c r="R27" i="15"/>
  <c r="T22" i="15"/>
  <c r="S16" i="15"/>
  <c r="P16" i="15"/>
  <c r="T16" i="15" s="1"/>
  <c r="E67" i="15"/>
  <c r="S49" i="15"/>
  <c r="P49" i="15"/>
  <c r="T49" i="15" s="1"/>
  <c r="Q64" i="15"/>
  <c r="Q49" i="15"/>
  <c r="Q40" i="15"/>
  <c r="M40" i="15"/>
  <c r="S65" i="15"/>
  <c r="S43" i="15"/>
  <c r="S31" i="15"/>
  <c r="P31" i="15"/>
  <c r="F67" i="15"/>
  <c r="N67" i="15"/>
  <c r="R66" i="15"/>
  <c r="R13" i="15"/>
  <c r="R29" i="15"/>
  <c r="R65" i="15" s="1"/>
  <c r="Q16" i="15"/>
  <c r="S19" i="15"/>
  <c r="S67" i="15" l="1"/>
  <c r="T31" i="15"/>
  <c r="R16" i="15"/>
  <c r="T19" i="15"/>
  <c r="R37" i="15"/>
  <c r="Q67" i="15"/>
  <c r="R40" i="15"/>
  <c r="T40" i="15"/>
  <c r="R49" i="15"/>
  <c r="R61" i="15"/>
  <c r="P67" i="15"/>
  <c r="T7" i="15"/>
  <c r="T10" i="15"/>
  <c r="R52" i="15"/>
  <c r="T52" i="15"/>
  <c r="M67" i="15"/>
  <c r="R7" i="15"/>
  <c r="R31" i="15"/>
  <c r="T43" i="15"/>
  <c r="T67" i="15" l="1"/>
  <c r="R67" i="15"/>
</calcChain>
</file>

<file path=xl/sharedStrings.xml><?xml version="1.0" encoding="utf-8"?>
<sst xmlns="http://schemas.openxmlformats.org/spreadsheetml/2006/main" count="126" uniqueCount="60">
  <si>
    <t>МО</t>
  </si>
  <si>
    <t>Бошняковское</t>
  </si>
  <si>
    <t>городской округ Южно-Сахалинск</t>
  </si>
  <si>
    <t>Долинский</t>
  </si>
  <si>
    <t>Корсаковский</t>
  </si>
  <si>
    <t>Курильский</t>
  </si>
  <si>
    <t>Макаровский</t>
  </si>
  <si>
    <t>Невельский</t>
  </si>
  <si>
    <t>Ногликский</t>
  </si>
  <si>
    <t>Охинский</t>
  </si>
  <si>
    <t>Поронайский</t>
  </si>
  <si>
    <t>Северо-Курильский</t>
  </si>
  <si>
    <t>Смирныховский</t>
  </si>
  <si>
    <t>Томаринский</t>
  </si>
  <si>
    <t>Тымовский</t>
  </si>
  <si>
    <t>Углегорское</t>
  </si>
  <si>
    <t>Холмский</t>
  </si>
  <si>
    <t>Шахтерское</t>
  </si>
  <si>
    <t>Южно-Курильский</t>
  </si>
  <si>
    <t>№</t>
  </si>
  <si>
    <t>% собираемости</t>
  </si>
  <si>
    <t>2014-2015</t>
  </si>
  <si>
    <t>Начислено</t>
  </si>
  <si>
    <t>Оплачено</t>
  </si>
  <si>
    <t>Начислено                      за период             2014-2016</t>
  </si>
  <si>
    <t>Оплачено                       за период                2014-2016</t>
  </si>
  <si>
    <t>Начислено                 за период                2014-2015</t>
  </si>
  <si>
    <t>Оплачено                за период                2014-2015</t>
  </si>
  <si>
    <t xml:space="preserve">Анивский </t>
  </si>
  <si>
    <t>Задолженность на 01.01.2016</t>
  </si>
  <si>
    <t>Задолженность                на конец      периода</t>
  </si>
  <si>
    <t>Задолженность без учета льготников</t>
  </si>
  <si>
    <t>% собираемости без учета льготы</t>
  </si>
  <si>
    <t>в т.ч. по льготникам</t>
  </si>
  <si>
    <t>Свод 2014-2016</t>
  </si>
  <si>
    <t>Начислено без учета льготы</t>
  </si>
  <si>
    <t>Оплачено без учета льготы</t>
  </si>
  <si>
    <t>население</t>
  </si>
  <si>
    <t>Александровск-Сахалинский район в т.ч.</t>
  </si>
  <si>
    <t xml:space="preserve"> муниципальное жилье</t>
  </si>
  <si>
    <t>6 мес.2016</t>
  </si>
  <si>
    <t>муниципальное жилье</t>
  </si>
  <si>
    <t>Сведения по начисленным и оплаченным взносам на капитальный ремонт многоквартирных домов за период 2014-2015 годов и 1 полугодие 2016</t>
  </si>
  <si>
    <t>Всего по региону, в т.ч.</t>
  </si>
  <si>
    <t>Задолженность по состоянию на 01.07.16</t>
  </si>
  <si>
    <t>Александровск-Сахалинский</t>
  </si>
  <si>
    <t>Южно-Сахалинский</t>
  </si>
  <si>
    <t>Всего по региону</t>
  </si>
  <si>
    <t>Свод 2014-2022, в тыс.руб.</t>
  </si>
  <si>
    <t>Оплачено                       за период                2014-2022</t>
  </si>
  <si>
    <t>Углегорский</t>
  </si>
  <si>
    <t>Начислено                  за период           2014-2022</t>
  </si>
  <si>
    <t>Начислено          за период           2014-2023</t>
  </si>
  <si>
    <t>Оплачено                       за период                2014-2023</t>
  </si>
  <si>
    <t>2023, в тыс.руб.*</t>
  </si>
  <si>
    <t>Свод 2014-2023, в тыс.руб.</t>
  </si>
  <si>
    <t xml:space="preserve">Сведения по начисленным и оплаченным взносам на капитальный ремонт многоквартирных домов                                                                                                                                                за период 2014-2023 гг.  по состоянию на 01.01.2024 г.                                                                                                                                                                                                                   </t>
  </si>
  <si>
    <t>Задолженность по состоянию на 01.01.2024</t>
  </si>
  <si>
    <t>Приложение № 1</t>
  </si>
  <si>
    <t>* Начисление декабрь 2022 года по методике формирования отчтета КР исходя из минимального взноса 9,70 руб., оплачено в январе 2023 года исходя из минимального взноса 10,20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</si>
</sst>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rgb="FF000000"/>
      <name val="Arial"/>
      <charset val="1"/>
    </font>
    <font>
      <sz val="10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2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696969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3" fillId="0" borderId="3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" fontId="2" fillId="0" borderId="11" xfId="0" applyNumberFormat="1" applyFont="1" applyBorder="1" applyAlignment="1">
      <alignment vertical="center"/>
    </xf>
    <xf numFmtId="4" fontId="2" fillId="0" borderId="12" xfId="0" applyNumberFormat="1" applyFont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0" fontId="2" fillId="0" borderId="0" xfId="0" applyNumberFormat="1" applyFont="1" applyAlignment="1">
      <alignment vertical="center"/>
    </xf>
    <xf numFmtId="10" fontId="3" fillId="0" borderId="7" xfId="1" applyNumberFormat="1" applyFont="1" applyBorder="1" applyAlignment="1">
      <alignment horizontal="center" vertical="center"/>
    </xf>
    <xf numFmtId="4" fontId="2" fillId="0" borderId="17" xfId="0" applyNumberFormat="1" applyFont="1" applyBorder="1" applyAlignment="1">
      <alignment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0" fontId="2" fillId="0" borderId="20" xfId="1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2" fillId="0" borderId="26" xfId="0" applyNumberFormat="1" applyFont="1" applyBorder="1" applyAlignment="1">
      <alignment vertical="center"/>
    </xf>
    <xf numFmtId="4" fontId="3" fillId="0" borderId="29" xfId="0" applyNumberFormat="1" applyFont="1" applyBorder="1" applyAlignment="1">
      <alignment vertical="center"/>
    </xf>
    <xf numFmtId="4" fontId="3" fillId="0" borderId="2" xfId="0" applyNumberFormat="1" applyFont="1" applyBorder="1" applyAlignment="1">
      <alignment vertical="center"/>
    </xf>
    <xf numFmtId="4" fontId="3" fillId="0" borderId="22" xfId="0" applyNumberFormat="1" applyFont="1" applyBorder="1" applyAlignment="1">
      <alignment vertical="center"/>
    </xf>
    <xf numFmtId="4" fontId="2" fillId="0" borderId="24" xfId="0" applyNumberFormat="1" applyFont="1" applyBorder="1" applyAlignment="1">
      <alignment vertical="center"/>
    </xf>
    <xf numFmtId="4" fontId="2" fillId="0" borderId="28" xfId="0" applyNumberFormat="1" applyFont="1" applyBorder="1" applyAlignment="1">
      <alignment vertical="center"/>
    </xf>
    <xf numFmtId="4" fontId="2" fillId="0" borderId="21" xfId="0" applyNumberFormat="1" applyFont="1" applyBorder="1" applyAlignment="1">
      <alignment vertical="center"/>
    </xf>
    <xf numFmtId="4" fontId="2" fillId="0" borderId="27" xfId="0" applyNumberFormat="1" applyFont="1" applyBorder="1" applyAlignment="1">
      <alignment vertical="center"/>
    </xf>
    <xf numFmtId="10" fontId="2" fillId="0" borderId="34" xfId="1" applyNumberFormat="1" applyFont="1" applyBorder="1" applyAlignment="1">
      <alignment horizontal="center" vertical="center"/>
    </xf>
    <xf numFmtId="10" fontId="2" fillId="0" borderId="10" xfId="1" applyNumberFormat="1" applyFont="1" applyBorder="1" applyAlignment="1">
      <alignment horizontal="center" vertical="center"/>
    </xf>
    <xf numFmtId="0" fontId="2" fillId="0" borderId="31" xfId="0" applyFont="1" applyFill="1" applyBorder="1" applyAlignment="1">
      <alignment vertical="center" wrapText="1"/>
    </xf>
    <xf numFmtId="0" fontId="2" fillId="0" borderId="36" xfId="0" applyFont="1" applyFill="1" applyBorder="1" applyAlignment="1">
      <alignment vertical="center" wrapText="1"/>
    </xf>
    <xf numFmtId="4" fontId="2" fillId="0" borderId="30" xfId="0" applyNumberFormat="1" applyFont="1" applyBorder="1" applyAlignment="1">
      <alignment vertical="center"/>
    </xf>
    <xf numFmtId="10" fontId="2" fillId="0" borderId="37" xfId="1" applyNumberFormat="1" applyFont="1" applyBorder="1" applyAlignment="1">
      <alignment horizontal="center" vertical="center"/>
    </xf>
    <xf numFmtId="4" fontId="2" fillId="0" borderId="21" xfId="0" applyNumberFormat="1" applyFont="1" applyFill="1" applyBorder="1" applyAlignment="1">
      <alignment vertical="center"/>
    </xf>
    <xf numFmtId="4" fontId="2" fillId="0" borderId="0" xfId="0" applyNumberFormat="1" applyFont="1" applyAlignment="1">
      <alignment vertical="center"/>
    </xf>
    <xf numFmtId="4" fontId="3" fillId="0" borderId="15" xfId="0" applyNumberFormat="1" applyFont="1" applyBorder="1" applyAlignment="1">
      <alignment vertical="center"/>
    </xf>
    <xf numFmtId="0" fontId="6" fillId="0" borderId="31" xfId="0" applyFont="1" applyFill="1" applyBorder="1" applyAlignment="1">
      <alignment vertical="center" wrapText="1"/>
    </xf>
    <xf numFmtId="0" fontId="3" fillId="0" borderId="35" xfId="0" applyFont="1" applyFill="1" applyBorder="1" applyAlignment="1">
      <alignment vertical="center" wrapText="1"/>
    </xf>
    <xf numFmtId="4" fontId="2" fillId="0" borderId="11" xfId="0" applyNumberFormat="1" applyFont="1" applyFill="1" applyBorder="1" applyAlignment="1">
      <alignment vertical="center"/>
    </xf>
    <xf numFmtId="4" fontId="2" fillId="0" borderId="35" xfId="0" applyNumberFormat="1" applyFont="1" applyBorder="1" applyAlignment="1">
      <alignment vertical="center"/>
    </xf>
    <xf numFmtId="10" fontId="2" fillId="0" borderId="23" xfId="1" applyNumberFormat="1" applyFont="1" applyBorder="1" applyAlignment="1">
      <alignment horizontal="center" vertical="center"/>
    </xf>
    <xf numFmtId="10" fontId="2" fillId="0" borderId="38" xfId="1" applyNumberFormat="1" applyFont="1" applyBorder="1" applyAlignment="1">
      <alignment horizontal="center" vertical="center"/>
    </xf>
    <xf numFmtId="0" fontId="6" fillId="0" borderId="36" xfId="0" applyFont="1" applyFill="1" applyBorder="1" applyAlignment="1">
      <alignment vertical="center" wrapText="1"/>
    </xf>
    <xf numFmtId="4" fontId="2" fillId="0" borderId="32" xfId="0" applyNumberFormat="1" applyFont="1" applyBorder="1" applyAlignment="1">
      <alignment vertical="center"/>
    </xf>
    <xf numFmtId="4" fontId="2" fillId="0" borderId="39" xfId="0" applyNumberFormat="1" applyFont="1" applyBorder="1" applyAlignment="1">
      <alignment vertical="center"/>
    </xf>
    <xf numFmtId="10" fontId="2" fillId="0" borderId="8" xfId="1" applyNumberFormat="1" applyFont="1" applyBorder="1" applyAlignment="1">
      <alignment horizontal="center" vertical="center"/>
    </xf>
    <xf numFmtId="0" fontId="2" fillId="0" borderId="41" xfId="0" applyFont="1" applyFill="1" applyBorder="1" applyAlignment="1">
      <alignment vertical="center" wrapText="1"/>
    </xf>
    <xf numFmtId="4" fontId="2" fillId="0" borderId="42" xfId="0" applyNumberFormat="1" applyFont="1" applyBorder="1" applyAlignment="1">
      <alignment vertical="center"/>
    </xf>
    <xf numFmtId="4" fontId="2" fillId="0" borderId="43" xfId="0" applyNumberFormat="1" applyFont="1" applyBorder="1" applyAlignment="1">
      <alignment vertical="center"/>
    </xf>
    <xf numFmtId="4" fontId="2" fillId="0" borderId="45" xfId="0" applyNumberFormat="1" applyFont="1" applyBorder="1" applyAlignment="1">
      <alignment vertical="center"/>
    </xf>
    <xf numFmtId="4" fontId="2" fillId="0" borderId="47" xfId="0" applyNumberFormat="1" applyFont="1" applyBorder="1" applyAlignment="1">
      <alignment vertical="center"/>
    </xf>
    <xf numFmtId="4" fontId="2" fillId="0" borderId="48" xfId="0" applyNumberFormat="1" applyFont="1" applyBorder="1" applyAlignment="1">
      <alignment vertical="center"/>
    </xf>
    <xf numFmtId="4" fontId="2" fillId="0" borderId="49" xfId="0" applyNumberFormat="1" applyFont="1" applyBorder="1" applyAlignment="1">
      <alignment vertical="center"/>
    </xf>
    <xf numFmtId="4" fontId="2" fillId="0" borderId="41" xfId="0" applyNumberFormat="1" applyFont="1" applyBorder="1" applyAlignment="1">
      <alignment vertical="center"/>
    </xf>
    <xf numFmtId="4" fontId="2" fillId="0" borderId="52" xfId="0" applyNumberFormat="1" applyFont="1" applyBorder="1" applyAlignment="1">
      <alignment vertical="center"/>
    </xf>
    <xf numFmtId="4" fontId="2" fillId="0" borderId="55" xfId="0" applyNumberFormat="1" applyFont="1" applyBorder="1" applyAlignment="1">
      <alignment vertical="center"/>
    </xf>
    <xf numFmtId="4" fontId="2" fillId="0" borderId="54" xfId="0" applyNumberFormat="1" applyFont="1" applyBorder="1" applyAlignment="1">
      <alignment vertical="center"/>
    </xf>
    <xf numFmtId="4" fontId="2" fillId="0" borderId="23" xfId="0" applyNumberFormat="1" applyFont="1" applyBorder="1" applyAlignment="1">
      <alignment vertical="center"/>
    </xf>
    <xf numFmtId="4" fontId="2" fillId="0" borderId="25" xfId="0" applyNumberFormat="1" applyFont="1" applyBorder="1" applyAlignment="1">
      <alignment vertical="center"/>
    </xf>
    <xf numFmtId="4" fontId="2" fillId="0" borderId="33" xfId="0" applyNumberFormat="1" applyFont="1" applyBorder="1" applyAlignment="1">
      <alignment vertical="center"/>
    </xf>
    <xf numFmtId="4" fontId="2" fillId="0" borderId="34" xfId="0" applyNumberFormat="1" applyFont="1" applyBorder="1" applyAlignment="1">
      <alignment vertical="center"/>
    </xf>
    <xf numFmtId="4" fontId="2" fillId="0" borderId="40" xfId="0" applyNumberFormat="1" applyFont="1" applyBorder="1" applyAlignment="1">
      <alignment vertical="center"/>
    </xf>
    <xf numFmtId="4" fontId="2" fillId="0" borderId="56" xfId="0" applyNumberFormat="1" applyFont="1" applyBorder="1" applyAlignment="1">
      <alignment vertical="center"/>
    </xf>
    <xf numFmtId="0" fontId="3" fillId="0" borderId="57" xfId="0" applyFont="1" applyFill="1" applyBorder="1" applyAlignment="1">
      <alignment vertical="center" wrapText="1"/>
    </xf>
    <xf numFmtId="0" fontId="2" fillId="0" borderId="46" xfId="0" applyFont="1" applyFill="1" applyBorder="1" applyAlignment="1">
      <alignment vertical="center" wrapText="1"/>
    </xf>
    <xf numFmtId="0" fontId="2" fillId="0" borderId="50" xfId="0" applyFont="1" applyFill="1" applyBorder="1" applyAlignment="1">
      <alignment vertical="center" wrapText="1"/>
    </xf>
    <xf numFmtId="0" fontId="2" fillId="0" borderId="51" xfId="0" applyFont="1" applyFill="1" applyBorder="1" applyAlignment="1">
      <alignment vertical="center" wrapText="1"/>
    </xf>
    <xf numFmtId="4" fontId="2" fillId="0" borderId="53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10" fontId="2" fillId="0" borderId="57" xfId="0" applyNumberFormat="1" applyFont="1" applyBorder="1" applyAlignment="1">
      <alignment horizontal="center" vertical="center"/>
    </xf>
    <xf numFmtId="10" fontId="2" fillId="0" borderId="59" xfId="0" applyNumberFormat="1" applyFont="1" applyBorder="1" applyAlignment="1">
      <alignment horizontal="center" vertical="center"/>
    </xf>
    <xf numFmtId="10" fontId="2" fillId="0" borderId="50" xfId="0" applyNumberFormat="1" applyFont="1" applyBorder="1" applyAlignment="1">
      <alignment horizontal="center" vertical="center"/>
    </xf>
    <xf numFmtId="10" fontId="2" fillId="0" borderId="4" xfId="0" applyNumberFormat="1" applyFont="1" applyBorder="1" applyAlignment="1">
      <alignment horizontal="center" vertical="center"/>
    </xf>
    <xf numFmtId="10" fontId="2" fillId="0" borderId="46" xfId="0" applyNumberFormat="1" applyFont="1" applyBorder="1" applyAlignment="1">
      <alignment horizontal="center" vertical="center"/>
    </xf>
    <xf numFmtId="10" fontId="2" fillId="0" borderId="38" xfId="0" applyNumberFormat="1" applyFont="1" applyBorder="1" applyAlignment="1">
      <alignment horizontal="center" vertical="center"/>
    </xf>
    <xf numFmtId="10" fontId="2" fillId="0" borderId="60" xfId="0" applyNumberFormat="1" applyFont="1" applyBorder="1" applyAlignment="1">
      <alignment horizontal="center" vertical="center"/>
    </xf>
    <xf numFmtId="10" fontId="2" fillId="0" borderId="61" xfId="0" applyNumberFormat="1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8" xfId="0" applyFont="1" applyFill="1" applyBorder="1" applyAlignment="1">
      <alignment horizontal="center" vertical="center" wrapText="1"/>
    </xf>
    <xf numFmtId="0" fontId="3" fillId="0" borderId="62" xfId="0" applyFont="1" applyFill="1" applyBorder="1" applyAlignment="1">
      <alignment horizontal="center" vertical="center" wrapText="1"/>
    </xf>
    <xf numFmtId="4" fontId="2" fillId="0" borderId="42" xfId="0" applyNumberFormat="1" applyFont="1" applyFill="1" applyBorder="1" applyAlignment="1">
      <alignment vertical="center"/>
    </xf>
    <xf numFmtId="4" fontId="2" fillId="0" borderId="43" xfId="0" applyNumberFormat="1" applyFont="1" applyFill="1" applyBorder="1" applyAlignment="1">
      <alignment vertical="center"/>
    </xf>
    <xf numFmtId="4" fontId="2" fillId="0" borderId="44" xfId="0" applyNumberFormat="1" applyFont="1" applyFill="1" applyBorder="1" applyAlignment="1">
      <alignment vertical="center"/>
    </xf>
    <xf numFmtId="4" fontId="2" fillId="0" borderId="36" xfId="0" applyNumberFormat="1" applyFont="1" applyBorder="1" applyAlignment="1">
      <alignment vertical="center"/>
    </xf>
    <xf numFmtId="4" fontId="2" fillId="0" borderId="16" xfId="0" applyNumberFormat="1" applyFont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10" fontId="3" fillId="0" borderId="2" xfId="1" applyNumberFormat="1" applyFont="1" applyBorder="1" applyAlignment="1">
      <alignment horizontal="center" vertical="center"/>
    </xf>
    <xf numFmtId="4" fontId="3" fillId="0" borderId="18" xfId="0" applyNumberFormat="1" applyFont="1" applyBorder="1" applyAlignment="1">
      <alignment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4" fontId="10" fillId="0" borderId="0" xfId="0" applyNumberFormat="1" applyFont="1"/>
    <xf numFmtId="0" fontId="8" fillId="0" borderId="0" xfId="0" applyFont="1" applyBorder="1" applyAlignment="1">
      <alignment horizontal="left" vertical="center"/>
    </xf>
    <xf numFmtId="9" fontId="8" fillId="0" borderId="0" xfId="0" applyNumberFormat="1" applyFont="1" applyBorder="1" applyAlignment="1">
      <alignment horizontal="left" vertical="center"/>
    </xf>
    <xf numFmtId="0" fontId="4" fillId="0" borderId="26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7" fillId="0" borderId="26" xfId="0" applyFont="1" applyFill="1" applyBorder="1" applyAlignment="1">
      <alignment vertical="center" wrapText="1"/>
    </xf>
    <xf numFmtId="4" fontId="11" fillId="0" borderId="26" xfId="0" applyNumberFormat="1" applyFont="1" applyBorder="1" applyAlignment="1">
      <alignment vertical="center"/>
    </xf>
    <xf numFmtId="9" fontId="11" fillId="0" borderId="26" xfId="0" applyNumberFormat="1" applyFont="1" applyBorder="1" applyAlignment="1">
      <alignment horizontal="center" vertical="center"/>
    </xf>
    <xf numFmtId="4" fontId="11" fillId="0" borderId="26" xfId="0" applyNumberFormat="1" applyFont="1" applyFill="1" applyBorder="1" applyAlignment="1">
      <alignment vertical="center"/>
    </xf>
    <xf numFmtId="4" fontId="7" fillId="0" borderId="26" xfId="0" applyNumberFormat="1" applyFont="1" applyBorder="1" applyAlignment="1">
      <alignment vertical="center"/>
    </xf>
    <xf numFmtId="9" fontId="7" fillId="0" borderId="26" xfId="0" applyNumberFormat="1" applyFont="1" applyBorder="1" applyAlignment="1">
      <alignment horizontal="center" vertical="center"/>
    </xf>
    <xf numFmtId="9" fontId="7" fillId="0" borderId="26" xfId="1" applyNumberFormat="1" applyFont="1" applyBorder="1" applyAlignment="1">
      <alignment horizontal="center" vertical="center"/>
    </xf>
    <xf numFmtId="9" fontId="11" fillId="0" borderId="26" xfId="1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0" fontId="3" fillId="0" borderId="9" xfId="0" applyNumberFormat="1" applyFont="1" applyBorder="1" applyAlignment="1">
      <alignment horizontal="center" vertical="center" wrapText="1"/>
    </xf>
    <xf numFmtId="10" fontId="3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7" fillId="0" borderId="26" xfId="0" applyFont="1" applyFill="1" applyBorder="1" applyAlignment="1">
      <alignment horizontal="left" vertical="center" wrapText="1"/>
    </xf>
    <xf numFmtId="9" fontId="4" fillId="0" borderId="26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topLeftCell="G1" zoomScale="77" zoomScaleNormal="77" zoomScaleSheetLayoutView="70" workbookViewId="0">
      <selection activeCell="G72" sqref="G72"/>
    </sheetView>
  </sheetViews>
  <sheetFormatPr defaultRowHeight="15" x14ac:dyDescent="0.2"/>
  <cols>
    <col min="1" max="1" width="5.7109375" style="5" customWidth="1"/>
    <col min="2" max="2" width="36" style="1" customWidth="1"/>
    <col min="3" max="3" width="19.42578125" style="1" customWidth="1"/>
    <col min="4" max="4" width="19.85546875" style="1" customWidth="1"/>
    <col min="5" max="5" width="18.85546875" style="1" customWidth="1"/>
    <col min="6" max="6" width="18.28515625" style="1" customWidth="1"/>
    <col min="7" max="7" width="18.85546875" style="1" customWidth="1"/>
    <col min="8" max="8" width="18.7109375" style="1" customWidth="1"/>
    <col min="9" max="10" width="18.42578125" style="1" customWidth="1"/>
    <col min="11" max="11" width="20" style="1" customWidth="1"/>
    <col min="12" max="13" width="18.5703125" style="1" customWidth="1"/>
    <col min="14" max="14" width="19.140625" style="1" customWidth="1"/>
    <col min="15" max="15" width="17.7109375" style="1" customWidth="1"/>
    <col min="16" max="17" width="19.140625" style="1" customWidth="1"/>
    <col min="18" max="18" width="18.85546875" style="1" customWidth="1"/>
    <col min="19" max="19" width="17.28515625" style="12" customWidth="1"/>
    <col min="20" max="20" width="13.85546875" style="1" customWidth="1"/>
    <col min="21" max="21" width="17.140625" style="1" customWidth="1"/>
    <col min="22" max="54" width="9.140625" style="1"/>
    <col min="55" max="55" width="18.28515625" style="1" customWidth="1"/>
    <col min="56" max="56" width="20.140625" style="1" customWidth="1"/>
    <col min="57" max="57" width="18.5703125" style="1" customWidth="1"/>
    <col min="58" max="16384" width="9.140625" style="1"/>
  </cols>
  <sheetData>
    <row r="1" spans="1:22" s="11" customFormat="1" ht="18.75" x14ac:dyDescent="0.2">
      <c r="A1" s="114" t="s">
        <v>42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</row>
    <row r="2" spans="1:22" ht="15.75" thickBot="1" x14ac:dyDescent="0.25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</row>
    <row r="3" spans="1:22" s="2" customFormat="1" ht="15.75" customHeight="1" thickBot="1" x14ac:dyDescent="0.25">
      <c r="A3" s="116" t="s">
        <v>19</v>
      </c>
      <c r="B3" s="118" t="s">
        <v>0</v>
      </c>
      <c r="C3" s="120" t="s">
        <v>21</v>
      </c>
      <c r="D3" s="121"/>
      <c r="E3" s="122"/>
      <c r="F3" s="112" t="s">
        <v>20</v>
      </c>
      <c r="G3" s="120" t="s">
        <v>40</v>
      </c>
      <c r="H3" s="121"/>
      <c r="I3" s="122"/>
      <c r="J3" s="112" t="s">
        <v>20</v>
      </c>
      <c r="K3" s="120" t="s">
        <v>34</v>
      </c>
      <c r="L3" s="121"/>
      <c r="M3" s="121"/>
      <c r="N3" s="121"/>
      <c r="O3" s="121"/>
      <c r="P3" s="121"/>
      <c r="Q3" s="121"/>
      <c r="R3" s="122"/>
      <c r="S3" s="112" t="s">
        <v>20</v>
      </c>
      <c r="T3" s="112" t="s">
        <v>32</v>
      </c>
    </row>
    <row r="4" spans="1:22" ht="57" customHeight="1" thickBot="1" x14ac:dyDescent="0.25">
      <c r="A4" s="117"/>
      <c r="B4" s="119"/>
      <c r="C4" s="18" t="s">
        <v>26</v>
      </c>
      <c r="D4" s="17" t="s">
        <v>27</v>
      </c>
      <c r="E4" s="15" t="s">
        <v>29</v>
      </c>
      <c r="F4" s="113"/>
      <c r="G4" s="79" t="s">
        <v>22</v>
      </c>
      <c r="H4" s="80" t="s">
        <v>23</v>
      </c>
      <c r="I4" s="81" t="s">
        <v>44</v>
      </c>
      <c r="J4" s="113"/>
      <c r="K4" s="20" t="s">
        <v>24</v>
      </c>
      <c r="L4" s="16" t="s">
        <v>33</v>
      </c>
      <c r="M4" s="15" t="s">
        <v>35</v>
      </c>
      <c r="N4" s="18" t="s">
        <v>25</v>
      </c>
      <c r="O4" s="16" t="s">
        <v>33</v>
      </c>
      <c r="P4" s="15" t="s">
        <v>36</v>
      </c>
      <c r="Q4" s="18" t="s">
        <v>30</v>
      </c>
      <c r="R4" s="15" t="s">
        <v>31</v>
      </c>
      <c r="S4" s="113"/>
      <c r="T4" s="113"/>
    </row>
    <row r="5" spans="1:22" ht="32.25" customHeight="1" x14ac:dyDescent="0.2">
      <c r="A5" s="106">
        <v>1</v>
      </c>
      <c r="B5" s="39" t="s">
        <v>38</v>
      </c>
      <c r="C5" s="6">
        <v>18267921.77</v>
      </c>
      <c r="D5" s="25">
        <v>13015884.299999999</v>
      </c>
      <c r="E5" s="53">
        <v>5252037.4700000007</v>
      </c>
      <c r="F5" s="71">
        <f>D5/C5</f>
        <v>0.7124994547204041</v>
      </c>
      <c r="G5" s="40">
        <v>5352886.46</v>
      </c>
      <c r="H5" s="25">
        <v>4470424.21</v>
      </c>
      <c r="I5" s="7">
        <f>G5-H5</f>
        <v>882462.25</v>
      </c>
      <c r="J5" s="76">
        <f>H5/G5</f>
        <v>0.83514272970400349</v>
      </c>
      <c r="K5" s="59">
        <f>C5+G5</f>
        <v>23620808.23</v>
      </c>
      <c r="L5" s="69">
        <v>1332115.8</v>
      </c>
      <c r="M5" s="41">
        <f>K5-L5</f>
        <v>22288692.43</v>
      </c>
      <c r="N5" s="6">
        <f>D5+H5</f>
        <v>17486308.509999998</v>
      </c>
      <c r="O5" s="25">
        <v>1060280.5999999999</v>
      </c>
      <c r="P5" s="41">
        <f>N5-O5</f>
        <v>16426027.909999998</v>
      </c>
      <c r="Q5" s="6">
        <f>K5-N5</f>
        <v>6134499.7200000025</v>
      </c>
      <c r="R5" s="7">
        <f>M5-P5</f>
        <v>5862664.5200000014</v>
      </c>
      <c r="S5" s="42">
        <f>N5/K5</f>
        <v>0.74029255644991943</v>
      </c>
      <c r="T5" s="43">
        <f>P5/M5</f>
        <v>0.73696687060435151</v>
      </c>
      <c r="U5" s="1">
        <f>C5/V5</f>
        <v>18267.921770000001</v>
      </c>
      <c r="V5" s="1">
        <v>1000</v>
      </c>
    </row>
    <row r="6" spans="1:22" ht="24.75" customHeight="1" x14ac:dyDescent="0.2">
      <c r="A6" s="107"/>
      <c r="B6" s="38" t="s">
        <v>39</v>
      </c>
      <c r="C6" s="27">
        <v>3466518.6799999992</v>
      </c>
      <c r="D6" s="21">
        <v>3466518.6799999997</v>
      </c>
      <c r="E6" s="51">
        <v>0</v>
      </c>
      <c r="F6" s="72">
        <f>D6/C6</f>
        <v>1.0000000000000002</v>
      </c>
      <c r="G6" s="35">
        <v>1282640.49</v>
      </c>
      <c r="H6" s="21">
        <v>1068713.21</v>
      </c>
      <c r="I6" s="28">
        <f>G6-H6</f>
        <v>213927.28000000003</v>
      </c>
      <c r="J6" s="77">
        <f t="shared" ref="J6:J67" si="0">H6/G6</f>
        <v>0.83321337376461579</v>
      </c>
      <c r="K6" s="62">
        <f>C6+G6</f>
        <v>4749159.169999999</v>
      </c>
      <c r="L6" s="52"/>
      <c r="M6" s="33">
        <f t="shared" ref="M6:M64" si="1">K6-L6</f>
        <v>4749159.169999999</v>
      </c>
      <c r="N6" s="27">
        <f t="shared" ref="N6:N67" si="2">D6+H6</f>
        <v>4535231.8899999997</v>
      </c>
      <c r="O6" s="21"/>
      <c r="P6" s="33">
        <f t="shared" ref="P6:P64" si="3">N6-O6</f>
        <v>4535231.8899999997</v>
      </c>
      <c r="Q6" s="3">
        <f t="shared" ref="Q6:Q67" si="4">K6-N6</f>
        <v>213927.27999999933</v>
      </c>
      <c r="R6" s="14">
        <f t="shared" ref="R6:R62" si="5">M6-P6</f>
        <v>213927.27999999933</v>
      </c>
      <c r="S6" s="29">
        <f t="shared" ref="S6:S67" si="6">N6/K6</f>
        <v>0.95495470411870842</v>
      </c>
      <c r="T6" s="19">
        <f t="shared" ref="T6:T67" si="7">P6/M6</f>
        <v>0.95495470411870842</v>
      </c>
      <c r="U6" s="1">
        <f t="shared" ref="U6:U67" si="8">C6/V6</f>
        <v>3466.5186799999992</v>
      </c>
      <c r="V6" s="1">
        <v>1000</v>
      </c>
    </row>
    <row r="7" spans="1:22" ht="24.75" customHeight="1" thickBot="1" x14ac:dyDescent="0.25">
      <c r="A7" s="108"/>
      <c r="B7" s="44" t="s">
        <v>37</v>
      </c>
      <c r="C7" s="8">
        <f>C5-C6</f>
        <v>14801403.09</v>
      </c>
      <c r="D7" s="26">
        <f t="shared" ref="D7" si="9">D5-D6</f>
        <v>9549365.6199999992</v>
      </c>
      <c r="E7" s="85">
        <f t="shared" ref="E7:E64" si="10">C7-D7</f>
        <v>5252037.4700000007</v>
      </c>
      <c r="F7" s="73">
        <f t="shared" ref="F7:F67" si="11">D7/C7</f>
        <v>0.64516624281732193</v>
      </c>
      <c r="G7" s="82">
        <f>G5-G6</f>
        <v>4070245.9699999997</v>
      </c>
      <c r="H7" s="83">
        <f t="shared" ref="H7" si="12">H5-H6</f>
        <v>3401711</v>
      </c>
      <c r="I7" s="84">
        <f t="shared" ref="I7:I64" si="13">G7-H7</f>
        <v>668534.96999999974</v>
      </c>
      <c r="J7" s="78">
        <f t="shared" si="0"/>
        <v>0.8357507199988703</v>
      </c>
      <c r="K7" s="61">
        <f t="shared" ref="K7:K67" si="14">C7+G7</f>
        <v>18871649.059999999</v>
      </c>
      <c r="L7" s="58">
        <f>L5</f>
        <v>1332115.8</v>
      </c>
      <c r="M7" s="45">
        <f>K7-L7</f>
        <v>17539533.259999998</v>
      </c>
      <c r="N7" s="8">
        <f t="shared" si="2"/>
        <v>12951076.619999999</v>
      </c>
      <c r="O7" s="26">
        <f>O5</f>
        <v>1060280.5999999999</v>
      </c>
      <c r="P7" s="45">
        <f>N7-O7</f>
        <v>11890796.02</v>
      </c>
      <c r="Q7" s="46">
        <f t="shared" si="4"/>
        <v>5920572.4399999995</v>
      </c>
      <c r="R7" s="14">
        <f t="shared" si="5"/>
        <v>5648737.2399999984</v>
      </c>
      <c r="S7" s="47">
        <f t="shared" si="6"/>
        <v>0.68627159072446209</v>
      </c>
      <c r="T7" s="34">
        <f t="shared" si="7"/>
        <v>0.67794255660825953</v>
      </c>
      <c r="U7" s="1">
        <f t="shared" si="8"/>
        <v>14801.40309</v>
      </c>
      <c r="V7" s="1">
        <v>1000</v>
      </c>
    </row>
    <row r="8" spans="1:22" ht="24.75" customHeight="1" x14ac:dyDescent="0.2">
      <c r="A8" s="106">
        <v>2</v>
      </c>
      <c r="B8" s="39" t="s">
        <v>28</v>
      </c>
      <c r="C8" s="6">
        <v>23125901.639999997</v>
      </c>
      <c r="D8" s="25">
        <v>18471719.610000003</v>
      </c>
      <c r="E8" s="86">
        <f t="shared" si="10"/>
        <v>4654182.0299999937</v>
      </c>
      <c r="F8" s="74">
        <f t="shared" si="11"/>
        <v>0.79874592124227362</v>
      </c>
      <c r="G8" s="40">
        <v>6586300.1399999997</v>
      </c>
      <c r="H8" s="25">
        <v>6165599.7999999998</v>
      </c>
      <c r="I8" s="7">
        <f t="shared" si="13"/>
        <v>420700.33999999985</v>
      </c>
      <c r="J8" s="76">
        <f t="shared" si="0"/>
        <v>0.93612493645028449</v>
      </c>
      <c r="K8" s="59">
        <f t="shared" si="14"/>
        <v>29712201.779999997</v>
      </c>
      <c r="L8" s="69">
        <v>1228922.31</v>
      </c>
      <c r="M8" s="41">
        <f t="shared" si="1"/>
        <v>28483279.469999999</v>
      </c>
      <c r="N8" s="6">
        <f t="shared" si="2"/>
        <v>24637319.410000004</v>
      </c>
      <c r="O8" s="25">
        <v>976443.03</v>
      </c>
      <c r="P8" s="41">
        <f t="shared" si="3"/>
        <v>23660876.380000003</v>
      </c>
      <c r="Q8" s="6">
        <f t="shared" si="4"/>
        <v>5074882.3699999936</v>
      </c>
      <c r="R8" s="7">
        <f t="shared" si="5"/>
        <v>4822403.0899999961</v>
      </c>
      <c r="S8" s="42">
        <f t="shared" si="6"/>
        <v>0.82919871076616003</v>
      </c>
      <c r="T8" s="42">
        <f t="shared" si="7"/>
        <v>0.83069354443264898</v>
      </c>
      <c r="U8" s="1">
        <f t="shared" si="8"/>
        <v>23125.901639999996</v>
      </c>
      <c r="V8" s="1">
        <v>1000</v>
      </c>
    </row>
    <row r="9" spans="1:22" ht="24.75" customHeight="1" x14ac:dyDescent="0.2">
      <c r="A9" s="107"/>
      <c r="B9" s="31" t="s">
        <v>41</v>
      </c>
      <c r="C9" s="27">
        <v>3215813.6100000003</v>
      </c>
      <c r="D9" s="51">
        <v>3078758.4299999997</v>
      </c>
      <c r="E9" s="51">
        <f t="shared" si="10"/>
        <v>137055.18000000063</v>
      </c>
      <c r="F9" s="75">
        <f t="shared" si="11"/>
        <v>0.95738086947147394</v>
      </c>
      <c r="G9" s="35">
        <v>849756.26</v>
      </c>
      <c r="H9" s="21">
        <v>842568.26</v>
      </c>
      <c r="I9" s="28">
        <f t="shared" si="13"/>
        <v>7188</v>
      </c>
      <c r="J9" s="77">
        <f t="shared" si="0"/>
        <v>0.99154110379839977</v>
      </c>
      <c r="K9" s="60">
        <f t="shared" si="14"/>
        <v>4065569.87</v>
      </c>
      <c r="L9" s="52"/>
      <c r="M9" s="33">
        <f t="shared" si="1"/>
        <v>4065569.87</v>
      </c>
      <c r="N9" s="27">
        <f t="shared" si="2"/>
        <v>3921326.6899999995</v>
      </c>
      <c r="O9" s="21"/>
      <c r="P9" s="33">
        <f t="shared" si="3"/>
        <v>3921326.6899999995</v>
      </c>
      <c r="Q9" s="3">
        <f t="shared" si="4"/>
        <v>144243.18000000063</v>
      </c>
      <c r="R9" s="14">
        <f t="shared" si="5"/>
        <v>144243.18000000063</v>
      </c>
      <c r="S9" s="29">
        <f t="shared" si="6"/>
        <v>0.96452079668723034</v>
      </c>
      <c r="T9" s="29">
        <f t="shared" si="7"/>
        <v>0.96452079668723034</v>
      </c>
      <c r="U9" s="1">
        <f t="shared" si="8"/>
        <v>3215.8136100000002</v>
      </c>
      <c r="V9" s="1">
        <v>1000</v>
      </c>
    </row>
    <row r="10" spans="1:22" ht="24.75" customHeight="1" thickBot="1" x14ac:dyDescent="0.25">
      <c r="A10" s="108"/>
      <c r="B10" s="32" t="s">
        <v>37</v>
      </c>
      <c r="C10" s="8">
        <f>C8-C9</f>
        <v>19910088.029999997</v>
      </c>
      <c r="D10" s="26">
        <f t="shared" ref="D10:H10" si="15">D8-D9</f>
        <v>15392961.180000003</v>
      </c>
      <c r="E10" s="64">
        <f t="shared" si="10"/>
        <v>4517126.849999994</v>
      </c>
      <c r="F10" s="73">
        <f t="shared" si="11"/>
        <v>0.77312371280359449</v>
      </c>
      <c r="G10" s="8">
        <f t="shared" si="15"/>
        <v>5736543.8799999999</v>
      </c>
      <c r="H10" s="26">
        <f t="shared" si="15"/>
        <v>5323031.54</v>
      </c>
      <c r="I10" s="9">
        <f t="shared" si="13"/>
        <v>413512.33999999985</v>
      </c>
      <c r="J10" s="78">
        <f t="shared" si="0"/>
        <v>0.927916120115166</v>
      </c>
      <c r="K10" s="61">
        <f t="shared" si="14"/>
        <v>25646631.909999996</v>
      </c>
      <c r="L10" s="58">
        <f>L8</f>
        <v>1228922.31</v>
      </c>
      <c r="M10" s="33">
        <f t="shared" si="1"/>
        <v>24417709.599999998</v>
      </c>
      <c r="N10" s="8">
        <f t="shared" si="2"/>
        <v>20715992.720000003</v>
      </c>
      <c r="O10" s="26">
        <f>O8</f>
        <v>976443.03</v>
      </c>
      <c r="P10" s="33">
        <f t="shared" si="3"/>
        <v>19739549.690000001</v>
      </c>
      <c r="Q10" s="46">
        <f t="shared" si="4"/>
        <v>4930639.1899999939</v>
      </c>
      <c r="R10" s="14">
        <f t="shared" si="5"/>
        <v>4678159.9099999964</v>
      </c>
      <c r="S10" s="47">
        <f t="shared" si="6"/>
        <v>0.80774710662582305</v>
      </c>
      <c r="T10" s="47">
        <f t="shared" si="7"/>
        <v>0.80841119062207223</v>
      </c>
      <c r="U10" s="1">
        <f t="shared" si="8"/>
        <v>19910.088029999999</v>
      </c>
      <c r="V10" s="1">
        <v>1000</v>
      </c>
    </row>
    <row r="11" spans="1:22" ht="24.75" customHeight="1" x14ac:dyDescent="0.2">
      <c r="A11" s="106">
        <v>3</v>
      </c>
      <c r="B11" s="39" t="s">
        <v>1</v>
      </c>
      <c r="C11" s="6">
        <v>1577243.2199999997</v>
      </c>
      <c r="D11" s="53">
        <v>1515073.2</v>
      </c>
      <c r="E11" s="53">
        <f t="shared" si="10"/>
        <v>62170.019999999786</v>
      </c>
      <c r="F11" s="71">
        <f t="shared" si="11"/>
        <v>0.96058311158883924</v>
      </c>
      <c r="G11" s="40">
        <v>472228.5</v>
      </c>
      <c r="H11" s="25">
        <v>453352.83</v>
      </c>
      <c r="I11" s="7">
        <f t="shared" si="13"/>
        <v>18875.669999999984</v>
      </c>
      <c r="J11" s="76">
        <f t="shared" si="0"/>
        <v>0.96002852432667662</v>
      </c>
      <c r="K11" s="59">
        <f t="shared" si="14"/>
        <v>2049471.7199999997</v>
      </c>
      <c r="L11" s="69">
        <v>27682.2</v>
      </c>
      <c r="M11" s="41">
        <f t="shared" si="1"/>
        <v>2021789.5199999998</v>
      </c>
      <c r="N11" s="6">
        <f t="shared" si="2"/>
        <v>1968426.03</v>
      </c>
      <c r="O11" s="25">
        <v>18732.599999999999</v>
      </c>
      <c r="P11" s="41">
        <f t="shared" si="3"/>
        <v>1949693.43</v>
      </c>
      <c r="Q11" s="6">
        <f t="shared" si="4"/>
        <v>81045.689999999711</v>
      </c>
      <c r="R11" s="7">
        <f t="shared" si="5"/>
        <v>72096.089999999851</v>
      </c>
      <c r="S11" s="42">
        <f t="shared" si="6"/>
        <v>0.96045532650726217</v>
      </c>
      <c r="T11" s="42">
        <f t="shared" si="7"/>
        <v>0.9643404571609413</v>
      </c>
      <c r="U11" s="1">
        <f t="shared" si="8"/>
        <v>1577.2432199999998</v>
      </c>
      <c r="V11" s="1">
        <v>1000</v>
      </c>
    </row>
    <row r="12" spans="1:22" ht="24.75" customHeight="1" x14ac:dyDescent="0.2">
      <c r="A12" s="107"/>
      <c r="B12" s="31" t="s">
        <v>41</v>
      </c>
      <c r="C12" s="27">
        <v>1017927.7499999999</v>
      </c>
      <c r="D12" s="51">
        <v>1017927.7499999999</v>
      </c>
      <c r="E12" s="51">
        <f t="shared" si="10"/>
        <v>0</v>
      </c>
      <c r="F12" s="75">
        <f t="shared" si="11"/>
        <v>1</v>
      </c>
      <c r="G12" s="35">
        <v>334603.8</v>
      </c>
      <c r="H12" s="21">
        <v>278836.5</v>
      </c>
      <c r="I12" s="28">
        <f t="shared" si="13"/>
        <v>55767.299999999988</v>
      </c>
      <c r="J12" s="77">
        <f t="shared" si="0"/>
        <v>0.83333333333333337</v>
      </c>
      <c r="K12" s="60">
        <f t="shared" si="14"/>
        <v>1352531.5499999998</v>
      </c>
      <c r="L12" s="52"/>
      <c r="M12" s="33">
        <f t="shared" si="1"/>
        <v>1352531.5499999998</v>
      </c>
      <c r="N12" s="27">
        <f t="shared" si="2"/>
        <v>1296764.25</v>
      </c>
      <c r="O12" s="21"/>
      <c r="P12" s="33">
        <f t="shared" si="3"/>
        <v>1296764.25</v>
      </c>
      <c r="Q12" s="3">
        <f t="shared" si="4"/>
        <v>55767.299999999814</v>
      </c>
      <c r="R12" s="14">
        <f t="shared" si="5"/>
        <v>55767.299999999814</v>
      </c>
      <c r="S12" s="29">
        <f t="shared" si="6"/>
        <v>0.95876820766214299</v>
      </c>
      <c r="T12" s="29">
        <f t="shared" si="7"/>
        <v>0.95876820766214299</v>
      </c>
      <c r="U12" s="1">
        <f t="shared" si="8"/>
        <v>1017.9277499999998</v>
      </c>
      <c r="V12" s="1">
        <v>1000</v>
      </c>
    </row>
    <row r="13" spans="1:22" ht="24.75" customHeight="1" thickBot="1" x14ac:dyDescent="0.25">
      <c r="A13" s="108"/>
      <c r="B13" s="32" t="s">
        <v>37</v>
      </c>
      <c r="C13" s="8">
        <f>C11-C12</f>
        <v>559315.46999999986</v>
      </c>
      <c r="D13" s="26">
        <f t="shared" ref="D13:H13" si="16">D11-D12</f>
        <v>497145.45000000007</v>
      </c>
      <c r="E13" s="64">
        <f t="shared" si="10"/>
        <v>62170.019999999786</v>
      </c>
      <c r="F13" s="73">
        <f t="shared" si="11"/>
        <v>0.88884623556005027</v>
      </c>
      <c r="G13" s="8">
        <f t="shared" si="16"/>
        <v>137624.70000000001</v>
      </c>
      <c r="H13" s="26">
        <f t="shared" si="16"/>
        <v>174516.33000000002</v>
      </c>
      <c r="I13" s="9">
        <f t="shared" si="13"/>
        <v>-36891.630000000005</v>
      </c>
      <c r="J13" s="78">
        <f t="shared" si="0"/>
        <v>1.268059657895712</v>
      </c>
      <c r="K13" s="61">
        <f t="shared" si="14"/>
        <v>696940.16999999993</v>
      </c>
      <c r="L13" s="58">
        <f>L11</f>
        <v>27682.2</v>
      </c>
      <c r="M13" s="33">
        <f t="shared" si="1"/>
        <v>669257.97</v>
      </c>
      <c r="N13" s="8">
        <f t="shared" si="2"/>
        <v>671661.78</v>
      </c>
      <c r="O13" s="26">
        <f>O11</f>
        <v>18732.599999999999</v>
      </c>
      <c r="P13" s="33">
        <f t="shared" si="3"/>
        <v>652929.18000000005</v>
      </c>
      <c r="Q13" s="46">
        <f t="shared" si="4"/>
        <v>25278.389999999898</v>
      </c>
      <c r="R13" s="14">
        <f t="shared" si="5"/>
        <v>16328.789999999921</v>
      </c>
      <c r="S13" s="47">
        <f t="shared" si="6"/>
        <v>0.96372946905901569</v>
      </c>
      <c r="T13" s="47">
        <f t="shared" si="7"/>
        <v>0.9756016502874072</v>
      </c>
      <c r="U13" s="1">
        <f t="shared" si="8"/>
        <v>559.31546999999989</v>
      </c>
      <c r="V13" s="1">
        <v>1000</v>
      </c>
    </row>
    <row r="14" spans="1:22" ht="24.75" customHeight="1" x14ac:dyDescent="0.2">
      <c r="A14" s="106">
        <v>4</v>
      </c>
      <c r="B14" s="39" t="s">
        <v>2</v>
      </c>
      <c r="C14" s="6">
        <v>280583297.25999999</v>
      </c>
      <c r="D14" s="53">
        <v>212113189.08000001</v>
      </c>
      <c r="E14" s="53">
        <f t="shared" si="10"/>
        <v>68470108.179999977</v>
      </c>
      <c r="F14" s="71">
        <f t="shared" si="11"/>
        <v>0.7559722590452248</v>
      </c>
      <c r="G14" s="40">
        <v>90363784.109999999</v>
      </c>
      <c r="H14" s="25">
        <v>90420280.170000002</v>
      </c>
      <c r="I14" s="7">
        <f t="shared" si="13"/>
        <v>-56496.060000002384</v>
      </c>
      <c r="J14" s="76">
        <f t="shared" si="0"/>
        <v>1.0006252068852188</v>
      </c>
      <c r="K14" s="59">
        <f t="shared" si="14"/>
        <v>370947081.37</v>
      </c>
      <c r="L14" s="69">
        <v>13174267.59</v>
      </c>
      <c r="M14" s="41">
        <f t="shared" si="1"/>
        <v>357772813.78000003</v>
      </c>
      <c r="N14" s="6">
        <f t="shared" si="2"/>
        <v>302533469.25</v>
      </c>
      <c r="O14" s="25">
        <v>10236097.23</v>
      </c>
      <c r="P14" s="41">
        <f t="shared" si="3"/>
        <v>292297372.01999998</v>
      </c>
      <c r="Q14" s="6">
        <f t="shared" si="4"/>
        <v>68413612.120000005</v>
      </c>
      <c r="R14" s="7">
        <f t="shared" si="5"/>
        <v>65475441.76000005</v>
      </c>
      <c r="S14" s="42">
        <f t="shared" si="6"/>
        <v>0.81557042619844455</v>
      </c>
      <c r="T14" s="42">
        <f t="shared" si="7"/>
        <v>0.81699156772637871</v>
      </c>
      <c r="U14" s="1">
        <f t="shared" si="8"/>
        <v>280583.29725999996</v>
      </c>
      <c r="V14" s="1">
        <v>1000</v>
      </c>
    </row>
    <row r="15" spans="1:22" ht="24.75" customHeight="1" x14ac:dyDescent="0.2">
      <c r="A15" s="107"/>
      <c r="B15" s="31" t="s">
        <v>41</v>
      </c>
      <c r="C15" s="27">
        <v>25458788.640000001</v>
      </c>
      <c r="D15" s="51">
        <v>23437999.999999996</v>
      </c>
      <c r="E15" s="51">
        <f t="shared" si="10"/>
        <v>2020788.6400000043</v>
      </c>
      <c r="F15" s="75">
        <f t="shared" si="11"/>
        <v>0.92062510637976669</v>
      </c>
      <c r="G15" s="35">
        <v>9557891.0600000005</v>
      </c>
      <c r="H15" s="21">
        <v>9543406.1300000008</v>
      </c>
      <c r="I15" s="28">
        <f t="shared" si="13"/>
        <v>14484.929999999702</v>
      </c>
      <c r="J15" s="77">
        <f t="shared" si="0"/>
        <v>0.998484505639469</v>
      </c>
      <c r="K15" s="60">
        <f t="shared" si="14"/>
        <v>35016679.700000003</v>
      </c>
      <c r="L15" s="52"/>
      <c r="M15" s="33">
        <f t="shared" si="1"/>
        <v>35016679.700000003</v>
      </c>
      <c r="N15" s="27">
        <f t="shared" si="2"/>
        <v>32981406.129999995</v>
      </c>
      <c r="O15" s="21"/>
      <c r="P15" s="33">
        <f t="shared" si="3"/>
        <v>32981406.129999995</v>
      </c>
      <c r="Q15" s="3">
        <f t="shared" si="4"/>
        <v>2035273.5700000077</v>
      </c>
      <c r="R15" s="14">
        <f t="shared" si="5"/>
        <v>2035273.5700000077</v>
      </c>
      <c r="S15" s="29">
        <f t="shared" si="6"/>
        <v>0.94187702582206823</v>
      </c>
      <c r="T15" s="29">
        <f t="shared" si="7"/>
        <v>0.94187702582206823</v>
      </c>
      <c r="U15" s="1">
        <f t="shared" si="8"/>
        <v>25458.788639999999</v>
      </c>
      <c r="V15" s="1">
        <v>1000</v>
      </c>
    </row>
    <row r="16" spans="1:22" ht="24.75" customHeight="1" thickBot="1" x14ac:dyDescent="0.25">
      <c r="A16" s="108"/>
      <c r="B16" s="32" t="s">
        <v>37</v>
      </c>
      <c r="C16" s="8">
        <f>C14-C15</f>
        <v>255124508.62</v>
      </c>
      <c r="D16" s="26">
        <f t="shared" ref="D16:H16" si="17">D14-D15</f>
        <v>188675189.08000001</v>
      </c>
      <c r="E16" s="64">
        <f t="shared" si="10"/>
        <v>66449319.539999992</v>
      </c>
      <c r="F16" s="73">
        <f t="shared" si="11"/>
        <v>0.73954160696111648</v>
      </c>
      <c r="G16" s="8">
        <f t="shared" si="17"/>
        <v>80805893.049999997</v>
      </c>
      <c r="H16" s="26">
        <f t="shared" si="17"/>
        <v>80876874.040000007</v>
      </c>
      <c r="I16" s="9">
        <f t="shared" si="13"/>
        <v>-70980.990000009537</v>
      </c>
      <c r="J16" s="78">
        <f t="shared" si="0"/>
        <v>1.0008784135329845</v>
      </c>
      <c r="K16" s="61">
        <f t="shared" si="14"/>
        <v>335930401.67000002</v>
      </c>
      <c r="L16" s="58">
        <f>L14</f>
        <v>13174267.59</v>
      </c>
      <c r="M16" s="33">
        <f t="shared" si="1"/>
        <v>322756134.08000004</v>
      </c>
      <c r="N16" s="8">
        <f t="shared" si="2"/>
        <v>269552063.12</v>
      </c>
      <c r="O16" s="26">
        <f>O14</f>
        <v>10236097.23</v>
      </c>
      <c r="P16" s="33">
        <f t="shared" si="3"/>
        <v>259315965.89000002</v>
      </c>
      <c r="Q16" s="46">
        <f t="shared" si="4"/>
        <v>66378338.550000012</v>
      </c>
      <c r="R16" s="14">
        <f t="shared" si="5"/>
        <v>63440168.190000027</v>
      </c>
      <c r="S16" s="47">
        <f t="shared" si="6"/>
        <v>0.8024044914660432</v>
      </c>
      <c r="T16" s="47">
        <f t="shared" si="7"/>
        <v>0.80344240901622832</v>
      </c>
      <c r="U16" s="1">
        <f t="shared" si="8"/>
        <v>255124.50862000001</v>
      </c>
      <c r="V16" s="1">
        <v>1000</v>
      </c>
    </row>
    <row r="17" spans="1:22" ht="24.75" customHeight="1" x14ac:dyDescent="0.2">
      <c r="A17" s="107">
        <v>5</v>
      </c>
      <c r="B17" s="65" t="s">
        <v>3</v>
      </c>
      <c r="C17" s="6">
        <v>39602627.969999999</v>
      </c>
      <c r="D17" s="25">
        <v>30675297.449999996</v>
      </c>
      <c r="E17" s="53">
        <f t="shared" si="10"/>
        <v>8927330.5200000033</v>
      </c>
      <c r="F17" s="71">
        <f t="shared" si="11"/>
        <v>0.77457732030402926</v>
      </c>
      <c r="G17" s="40">
        <v>11386314.42</v>
      </c>
      <c r="H17" s="25">
        <v>10567222.02</v>
      </c>
      <c r="I17" s="7">
        <f t="shared" si="13"/>
        <v>819092.40000000037</v>
      </c>
      <c r="J17" s="76">
        <f t="shared" si="0"/>
        <v>0.92806343037908134</v>
      </c>
      <c r="K17" s="59">
        <f t="shared" si="14"/>
        <v>50988942.390000001</v>
      </c>
      <c r="L17" s="69">
        <v>2020373.51</v>
      </c>
      <c r="M17" s="41">
        <f t="shared" si="1"/>
        <v>48968568.880000003</v>
      </c>
      <c r="N17" s="6">
        <f t="shared" si="2"/>
        <v>41242519.469999999</v>
      </c>
      <c r="O17" s="25">
        <v>1591442.35</v>
      </c>
      <c r="P17" s="41">
        <f t="shared" si="3"/>
        <v>39651077.119999997</v>
      </c>
      <c r="Q17" s="6">
        <f t="shared" si="4"/>
        <v>9746422.9200000018</v>
      </c>
      <c r="R17" s="7">
        <f t="shared" si="5"/>
        <v>9317491.7600000054</v>
      </c>
      <c r="S17" s="42">
        <f t="shared" si="6"/>
        <v>0.80885222436165927</v>
      </c>
      <c r="T17" s="42">
        <f t="shared" si="7"/>
        <v>0.80972505480335766</v>
      </c>
      <c r="U17" s="1">
        <f t="shared" si="8"/>
        <v>39602.627970000001</v>
      </c>
      <c r="V17" s="1">
        <v>1000</v>
      </c>
    </row>
    <row r="18" spans="1:22" ht="24.75" customHeight="1" x14ac:dyDescent="0.2">
      <c r="A18" s="107"/>
      <c r="B18" s="66" t="s">
        <v>41</v>
      </c>
      <c r="C18" s="27">
        <v>9141013.8400000017</v>
      </c>
      <c r="D18" s="21">
        <v>8657184.1000000015</v>
      </c>
      <c r="E18" s="51">
        <f t="shared" si="10"/>
        <v>483829.74000000022</v>
      </c>
      <c r="F18" s="72">
        <f t="shared" si="11"/>
        <v>0.94707045099496312</v>
      </c>
      <c r="G18" s="35">
        <v>2899018.14</v>
      </c>
      <c r="H18" s="21">
        <v>2823941.42</v>
      </c>
      <c r="I18" s="28">
        <f t="shared" si="13"/>
        <v>75076.720000000205</v>
      </c>
      <c r="J18" s="77">
        <f t="shared" si="0"/>
        <v>0.97410270775332219</v>
      </c>
      <c r="K18" s="60">
        <f t="shared" si="14"/>
        <v>12040031.980000002</v>
      </c>
      <c r="L18" s="52"/>
      <c r="M18" s="33">
        <f t="shared" si="1"/>
        <v>12040031.980000002</v>
      </c>
      <c r="N18" s="27">
        <f t="shared" si="2"/>
        <v>11481125.520000001</v>
      </c>
      <c r="O18" s="21"/>
      <c r="P18" s="33">
        <f t="shared" si="3"/>
        <v>11481125.520000001</v>
      </c>
      <c r="Q18" s="3">
        <f t="shared" si="4"/>
        <v>558906.46000000089</v>
      </c>
      <c r="R18" s="14">
        <f t="shared" si="5"/>
        <v>558906.46000000089</v>
      </c>
      <c r="S18" s="29">
        <f t="shared" si="6"/>
        <v>0.9535793209745278</v>
      </c>
      <c r="T18" s="29">
        <f t="shared" si="7"/>
        <v>0.9535793209745278</v>
      </c>
      <c r="U18" s="1">
        <f t="shared" si="8"/>
        <v>9141.0138400000014</v>
      </c>
      <c r="V18" s="1">
        <v>1000</v>
      </c>
    </row>
    <row r="19" spans="1:22" ht="24.75" customHeight="1" thickBot="1" x14ac:dyDescent="0.25">
      <c r="A19" s="107"/>
      <c r="B19" s="67" t="s">
        <v>37</v>
      </c>
      <c r="C19" s="8">
        <f>C17-C18</f>
        <v>30461614.129999995</v>
      </c>
      <c r="D19" s="26">
        <f t="shared" ref="D19:H19" si="18">D17-D18</f>
        <v>22018113.349999994</v>
      </c>
      <c r="E19" s="85">
        <f t="shared" si="10"/>
        <v>8443500.7800000012</v>
      </c>
      <c r="F19" s="73">
        <f t="shared" si="11"/>
        <v>0.72281505687893099</v>
      </c>
      <c r="G19" s="8">
        <f t="shared" si="18"/>
        <v>8487296.2799999993</v>
      </c>
      <c r="H19" s="26">
        <f t="shared" si="18"/>
        <v>7743280.5999999996</v>
      </c>
      <c r="I19" s="9">
        <f t="shared" si="13"/>
        <v>744015.6799999997</v>
      </c>
      <c r="J19" s="78">
        <f t="shared" si="0"/>
        <v>0.91233772741582675</v>
      </c>
      <c r="K19" s="61">
        <f t="shared" si="14"/>
        <v>38948910.409999996</v>
      </c>
      <c r="L19" s="58">
        <f>L17</f>
        <v>2020373.51</v>
      </c>
      <c r="M19" s="33">
        <f t="shared" si="1"/>
        <v>36928536.899999999</v>
      </c>
      <c r="N19" s="8">
        <f t="shared" si="2"/>
        <v>29761393.949999996</v>
      </c>
      <c r="O19" s="26">
        <f>O17</f>
        <v>1591442.35</v>
      </c>
      <c r="P19" s="33">
        <f t="shared" si="3"/>
        <v>28169951.599999994</v>
      </c>
      <c r="Q19" s="46">
        <f t="shared" si="4"/>
        <v>9187516.4600000009</v>
      </c>
      <c r="R19" s="14">
        <f t="shared" si="5"/>
        <v>8758585.3000000045</v>
      </c>
      <c r="S19" s="47">
        <f t="shared" si="6"/>
        <v>0.76411364622818467</v>
      </c>
      <c r="T19" s="47">
        <f t="shared" si="7"/>
        <v>0.76282338713505859</v>
      </c>
      <c r="U19" s="1">
        <f t="shared" si="8"/>
        <v>30461.614129999994</v>
      </c>
      <c r="V19" s="1">
        <v>1000</v>
      </c>
    </row>
    <row r="20" spans="1:22" ht="24.75" customHeight="1" x14ac:dyDescent="0.2">
      <c r="A20" s="106">
        <v>6</v>
      </c>
      <c r="B20" s="65" t="s">
        <v>4</v>
      </c>
      <c r="C20" s="6">
        <v>66452893.010000005</v>
      </c>
      <c r="D20" s="25">
        <v>52345455.369999997</v>
      </c>
      <c r="E20" s="53">
        <f t="shared" si="10"/>
        <v>14107437.640000008</v>
      </c>
      <c r="F20" s="74">
        <f t="shared" si="11"/>
        <v>0.78770769787438621</v>
      </c>
      <c r="G20" s="40">
        <v>18693286.030000001</v>
      </c>
      <c r="H20" s="25">
        <v>17902569.120000001</v>
      </c>
      <c r="I20" s="7">
        <f t="shared" si="13"/>
        <v>790716.91000000015</v>
      </c>
      <c r="J20" s="76">
        <f t="shared" si="0"/>
        <v>0.95770048622104131</v>
      </c>
      <c r="K20" s="59">
        <f t="shared" si="14"/>
        <v>85146179.040000007</v>
      </c>
      <c r="L20" s="69">
        <v>3445610.41</v>
      </c>
      <c r="M20" s="41">
        <f t="shared" si="1"/>
        <v>81700568.63000001</v>
      </c>
      <c r="N20" s="6">
        <f t="shared" si="2"/>
        <v>70248024.489999995</v>
      </c>
      <c r="O20" s="25">
        <v>2729423.07</v>
      </c>
      <c r="P20" s="41">
        <f t="shared" si="3"/>
        <v>67518601.420000002</v>
      </c>
      <c r="Q20" s="6">
        <f t="shared" si="4"/>
        <v>14898154.550000012</v>
      </c>
      <c r="R20" s="7">
        <f t="shared" si="5"/>
        <v>14181967.210000008</v>
      </c>
      <c r="S20" s="42">
        <f t="shared" si="6"/>
        <v>0.82502850136115735</v>
      </c>
      <c r="T20" s="42">
        <f t="shared" si="7"/>
        <v>0.82641531818185576</v>
      </c>
      <c r="U20" s="1">
        <f t="shared" si="8"/>
        <v>66452.89301</v>
      </c>
      <c r="V20" s="1">
        <v>1000</v>
      </c>
    </row>
    <row r="21" spans="1:22" ht="24.75" customHeight="1" x14ac:dyDescent="0.2">
      <c r="A21" s="107"/>
      <c r="B21" s="66" t="s">
        <v>39</v>
      </c>
      <c r="C21" s="27">
        <v>8175053.2300000014</v>
      </c>
      <c r="D21" s="21">
        <v>8175053.2300000014</v>
      </c>
      <c r="E21" s="51">
        <f t="shared" si="10"/>
        <v>0</v>
      </c>
      <c r="F21" s="75">
        <f t="shared" si="11"/>
        <v>1</v>
      </c>
      <c r="G21" s="35">
        <v>2407387.4700000002</v>
      </c>
      <c r="H21" s="21">
        <v>1621774.93</v>
      </c>
      <c r="I21" s="28">
        <f t="shared" si="13"/>
        <v>785612.54000000027</v>
      </c>
      <c r="J21" s="77">
        <f t="shared" si="0"/>
        <v>0.67366593463245028</v>
      </c>
      <c r="K21" s="60">
        <f t="shared" si="14"/>
        <v>10582440.700000001</v>
      </c>
      <c r="L21" s="52"/>
      <c r="M21" s="33">
        <f>K21-L21</f>
        <v>10582440.700000001</v>
      </c>
      <c r="N21" s="27">
        <f t="shared" si="2"/>
        <v>9796828.160000002</v>
      </c>
      <c r="O21" s="21"/>
      <c r="P21" s="33">
        <f t="shared" si="3"/>
        <v>9796828.160000002</v>
      </c>
      <c r="Q21" s="3">
        <f t="shared" si="4"/>
        <v>785612.53999999911</v>
      </c>
      <c r="R21" s="14">
        <f>M21-P21</f>
        <v>785612.53999999911</v>
      </c>
      <c r="S21" s="29">
        <f t="shared" si="6"/>
        <v>0.9257626324331778</v>
      </c>
      <c r="T21" s="29">
        <f>P21/M21</f>
        <v>0.9257626324331778</v>
      </c>
      <c r="U21" s="1">
        <f t="shared" si="8"/>
        <v>8175.0532300000013</v>
      </c>
      <c r="V21" s="1">
        <v>1000</v>
      </c>
    </row>
    <row r="22" spans="1:22" ht="24.75" customHeight="1" thickBot="1" x14ac:dyDescent="0.25">
      <c r="A22" s="108"/>
      <c r="B22" s="67" t="s">
        <v>37</v>
      </c>
      <c r="C22" s="8">
        <f>C20-C21</f>
        <v>58277839.780000001</v>
      </c>
      <c r="D22" s="26">
        <f t="shared" ref="D22:H22" si="19">D20-D21</f>
        <v>44170402.139999993</v>
      </c>
      <c r="E22" s="85">
        <f t="shared" si="10"/>
        <v>14107437.640000008</v>
      </c>
      <c r="F22" s="73">
        <f t="shared" si="11"/>
        <v>0.75792792434901735</v>
      </c>
      <c r="G22" s="8">
        <f t="shared" si="19"/>
        <v>16285898.560000001</v>
      </c>
      <c r="H22" s="26">
        <f t="shared" si="19"/>
        <v>16280794.190000001</v>
      </c>
      <c r="I22" s="9">
        <f t="shared" si="13"/>
        <v>5104.3699999991804</v>
      </c>
      <c r="J22" s="78">
        <f t="shared" si="0"/>
        <v>0.99968657731833499</v>
      </c>
      <c r="K22" s="61">
        <f t="shared" si="14"/>
        <v>74563738.340000004</v>
      </c>
      <c r="L22" s="58">
        <f>L20</f>
        <v>3445610.41</v>
      </c>
      <c r="M22" s="33">
        <f>K22-L22</f>
        <v>71118127.930000007</v>
      </c>
      <c r="N22" s="8">
        <f t="shared" si="2"/>
        <v>60451196.329999998</v>
      </c>
      <c r="O22" s="26">
        <f>O20</f>
        <v>2729423.07</v>
      </c>
      <c r="P22" s="33">
        <f t="shared" si="3"/>
        <v>57721773.259999998</v>
      </c>
      <c r="Q22" s="46">
        <f t="shared" si="4"/>
        <v>14112542.010000005</v>
      </c>
      <c r="R22" s="14">
        <f>M22-P22</f>
        <v>13396354.670000009</v>
      </c>
      <c r="S22" s="47">
        <f t="shared" si="6"/>
        <v>0.81073183394254156</v>
      </c>
      <c r="T22" s="47">
        <f>P22/M22</f>
        <v>0.81163234944561891</v>
      </c>
      <c r="U22" s="1">
        <f t="shared" si="8"/>
        <v>58277.839780000002</v>
      </c>
      <c r="V22" s="1">
        <v>1000</v>
      </c>
    </row>
    <row r="23" spans="1:22" ht="24.75" customHeight="1" x14ac:dyDescent="0.2">
      <c r="A23" s="106">
        <v>7</v>
      </c>
      <c r="B23" s="65" t="s">
        <v>5</v>
      </c>
      <c r="C23" s="6">
        <v>4018776.2</v>
      </c>
      <c r="D23" s="25">
        <v>2476923.87</v>
      </c>
      <c r="E23" s="53">
        <f t="shared" si="10"/>
        <v>1541852.33</v>
      </c>
      <c r="F23" s="71">
        <f t="shared" si="11"/>
        <v>0.61633784683008719</v>
      </c>
      <c r="G23" s="40">
        <v>1092108.19</v>
      </c>
      <c r="H23" s="25">
        <v>1040711.99</v>
      </c>
      <c r="I23" s="7">
        <f t="shared" si="13"/>
        <v>51396.199999999953</v>
      </c>
      <c r="J23" s="76">
        <f t="shared" si="0"/>
        <v>0.95293854540180678</v>
      </c>
      <c r="K23" s="59">
        <f t="shared" si="14"/>
        <v>5110884.3900000006</v>
      </c>
      <c r="L23" s="69">
        <v>90354.46</v>
      </c>
      <c r="M23" s="41">
        <f t="shared" si="1"/>
        <v>5020529.9300000006</v>
      </c>
      <c r="N23" s="6">
        <f t="shared" si="2"/>
        <v>3517635.8600000003</v>
      </c>
      <c r="O23" s="25">
        <v>70927.799999999988</v>
      </c>
      <c r="P23" s="41">
        <f t="shared" si="3"/>
        <v>3446708.0600000005</v>
      </c>
      <c r="Q23" s="6">
        <f t="shared" si="4"/>
        <v>1593248.5300000003</v>
      </c>
      <c r="R23" s="7">
        <f t="shared" si="5"/>
        <v>1573821.87</v>
      </c>
      <c r="S23" s="42">
        <f t="shared" si="6"/>
        <v>0.68826363337089691</v>
      </c>
      <c r="T23" s="42">
        <f t="shared" si="7"/>
        <v>0.68652275916219863</v>
      </c>
      <c r="U23" s="1">
        <f t="shared" si="8"/>
        <v>4018.7762000000002</v>
      </c>
      <c r="V23" s="1">
        <v>1000</v>
      </c>
    </row>
    <row r="24" spans="1:22" ht="24.75" customHeight="1" x14ac:dyDescent="0.2">
      <c r="A24" s="107"/>
      <c r="B24" s="66" t="s">
        <v>41</v>
      </c>
      <c r="C24" s="27">
        <v>673331.22000000009</v>
      </c>
      <c r="D24" s="21">
        <v>524101.21000000008</v>
      </c>
      <c r="E24" s="51">
        <f t="shared" si="10"/>
        <v>149230.01</v>
      </c>
      <c r="F24" s="75">
        <f t="shared" si="11"/>
        <v>0.77837057666804754</v>
      </c>
      <c r="G24" s="35">
        <v>219218.4</v>
      </c>
      <c r="H24" s="21">
        <v>146145.60000000001</v>
      </c>
      <c r="I24" s="28">
        <f t="shared" si="13"/>
        <v>73072.799999999988</v>
      </c>
      <c r="J24" s="77">
        <f t="shared" si="0"/>
        <v>0.66666666666666674</v>
      </c>
      <c r="K24" s="60">
        <f t="shared" si="14"/>
        <v>892549.62000000011</v>
      </c>
      <c r="L24" s="52"/>
      <c r="M24" s="33">
        <f t="shared" si="1"/>
        <v>892549.62000000011</v>
      </c>
      <c r="N24" s="27">
        <f t="shared" si="2"/>
        <v>670246.81000000006</v>
      </c>
      <c r="O24" s="21"/>
      <c r="P24" s="33">
        <f t="shared" si="3"/>
        <v>670246.81000000006</v>
      </c>
      <c r="Q24" s="3">
        <f t="shared" si="4"/>
        <v>222302.81000000006</v>
      </c>
      <c r="R24" s="14">
        <f t="shared" si="5"/>
        <v>222302.81000000006</v>
      </c>
      <c r="S24" s="29">
        <f t="shared" si="6"/>
        <v>0.75093506846151592</v>
      </c>
      <c r="T24" s="29">
        <f t="shared" si="7"/>
        <v>0.75093506846151592</v>
      </c>
      <c r="U24" s="1">
        <f t="shared" si="8"/>
        <v>673.33122000000014</v>
      </c>
      <c r="V24" s="1">
        <v>1000</v>
      </c>
    </row>
    <row r="25" spans="1:22" ht="24.75" customHeight="1" thickBot="1" x14ac:dyDescent="0.25">
      <c r="A25" s="108"/>
      <c r="B25" s="68" t="s">
        <v>37</v>
      </c>
      <c r="C25" s="8">
        <f>C23-C24</f>
        <v>3345444.98</v>
      </c>
      <c r="D25" s="26">
        <f t="shared" ref="D25:H25" si="20">D23-D24</f>
        <v>1952822.6600000001</v>
      </c>
      <c r="E25" s="55">
        <f t="shared" si="10"/>
        <v>1392622.3199999998</v>
      </c>
      <c r="F25" s="73">
        <f t="shared" si="11"/>
        <v>0.58372583368565822</v>
      </c>
      <c r="G25" s="8">
        <f t="shared" si="20"/>
        <v>872889.78999999992</v>
      </c>
      <c r="H25" s="26">
        <f t="shared" si="20"/>
        <v>894566.39</v>
      </c>
      <c r="I25" s="9">
        <f t="shared" si="13"/>
        <v>-21676.600000000093</v>
      </c>
      <c r="J25" s="78">
        <f t="shared" si="0"/>
        <v>1.0248331464617086</v>
      </c>
      <c r="K25" s="63">
        <f t="shared" si="14"/>
        <v>4218334.7699999996</v>
      </c>
      <c r="L25" s="57">
        <f>L23</f>
        <v>90354.46</v>
      </c>
      <c r="M25" s="33">
        <f t="shared" si="1"/>
        <v>4127980.3099999996</v>
      </c>
      <c r="N25" s="49">
        <f t="shared" si="2"/>
        <v>2847389.0500000003</v>
      </c>
      <c r="O25" s="50">
        <f>O23</f>
        <v>70927.799999999988</v>
      </c>
      <c r="P25" s="33">
        <f t="shared" si="3"/>
        <v>2776461.2500000005</v>
      </c>
      <c r="Q25" s="54">
        <f t="shared" si="4"/>
        <v>1370945.7199999993</v>
      </c>
      <c r="R25" s="14">
        <f t="shared" si="5"/>
        <v>1351519.0599999991</v>
      </c>
      <c r="S25" s="30">
        <f t="shared" si="6"/>
        <v>0.67500310080890058</v>
      </c>
      <c r="T25" s="47">
        <f t="shared" si="7"/>
        <v>0.67259556526324626</v>
      </c>
      <c r="U25" s="1">
        <f t="shared" si="8"/>
        <v>3345.4449799999998</v>
      </c>
      <c r="V25" s="1">
        <v>1000</v>
      </c>
    </row>
    <row r="26" spans="1:22" ht="24.75" customHeight="1" x14ac:dyDescent="0.2">
      <c r="A26" s="106">
        <v>8</v>
      </c>
      <c r="B26" s="39" t="s">
        <v>6</v>
      </c>
      <c r="C26" s="6">
        <v>13597989.620000001</v>
      </c>
      <c r="D26" s="25">
        <v>11061916.510000002</v>
      </c>
      <c r="E26" s="53">
        <f t="shared" si="10"/>
        <v>2536073.1099999994</v>
      </c>
      <c r="F26" s="71">
        <f t="shared" si="11"/>
        <v>0.81349646669314057</v>
      </c>
      <c r="G26" s="40">
        <v>3848731.48</v>
      </c>
      <c r="H26" s="25">
        <v>3890604.33</v>
      </c>
      <c r="I26" s="7">
        <f t="shared" si="13"/>
        <v>-41872.850000000093</v>
      </c>
      <c r="J26" s="76">
        <f t="shared" si="0"/>
        <v>1.0108796496241925</v>
      </c>
      <c r="K26" s="59">
        <f t="shared" si="14"/>
        <v>17446721.100000001</v>
      </c>
      <c r="L26" s="69">
        <v>734669.2</v>
      </c>
      <c r="M26" s="41">
        <f t="shared" si="1"/>
        <v>16712051.900000002</v>
      </c>
      <c r="N26" s="6">
        <f t="shared" si="2"/>
        <v>14952520.840000002</v>
      </c>
      <c r="O26" s="25">
        <v>586877.66000000015</v>
      </c>
      <c r="P26" s="41">
        <f t="shared" si="3"/>
        <v>14365643.180000002</v>
      </c>
      <c r="Q26" s="6">
        <f t="shared" si="4"/>
        <v>2494200.2599999998</v>
      </c>
      <c r="R26" s="7">
        <f t="shared" si="5"/>
        <v>2346408.7200000007</v>
      </c>
      <c r="S26" s="42">
        <f t="shared" si="6"/>
        <v>0.85703902494320272</v>
      </c>
      <c r="T26" s="42">
        <f t="shared" si="7"/>
        <v>0.85959780797473462</v>
      </c>
      <c r="U26" s="1">
        <f t="shared" si="8"/>
        <v>13597.98962</v>
      </c>
      <c r="V26" s="1">
        <v>1000</v>
      </c>
    </row>
    <row r="27" spans="1:22" ht="24.75" customHeight="1" x14ac:dyDescent="0.2">
      <c r="A27" s="107"/>
      <c r="B27" s="31" t="s">
        <v>41</v>
      </c>
      <c r="C27" s="27">
        <v>3981909.5900000003</v>
      </c>
      <c r="D27" s="21">
        <v>3763238.57</v>
      </c>
      <c r="E27" s="51">
        <f t="shared" si="10"/>
        <v>218671.02000000048</v>
      </c>
      <c r="F27" s="75">
        <f t="shared" si="11"/>
        <v>0.94508388122393294</v>
      </c>
      <c r="G27" s="35">
        <v>1317374.33</v>
      </c>
      <c r="H27" s="21">
        <v>1324933.97</v>
      </c>
      <c r="I27" s="28">
        <f t="shared" si="13"/>
        <v>-7559.6399999998976</v>
      </c>
      <c r="J27" s="77">
        <f t="shared" si="0"/>
        <v>1.005738414532489</v>
      </c>
      <c r="K27" s="60">
        <f t="shared" si="14"/>
        <v>5299283.92</v>
      </c>
      <c r="L27" s="52"/>
      <c r="M27" s="33">
        <f t="shared" si="1"/>
        <v>5299283.92</v>
      </c>
      <c r="N27" s="27">
        <f t="shared" si="2"/>
        <v>5088172.54</v>
      </c>
      <c r="O27" s="21"/>
      <c r="P27" s="33">
        <f t="shared" si="3"/>
        <v>5088172.54</v>
      </c>
      <c r="Q27" s="3">
        <f t="shared" si="4"/>
        <v>211111.37999999989</v>
      </c>
      <c r="R27" s="14">
        <f t="shared" si="5"/>
        <v>211111.37999999989</v>
      </c>
      <c r="S27" s="29">
        <f t="shared" si="6"/>
        <v>0.96016228169937345</v>
      </c>
      <c r="T27" s="29">
        <f t="shared" si="7"/>
        <v>0.96016228169937345</v>
      </c>
      <c r="U27" s="1">
        <f t="shared" si="8"/>
        <v>3981.9095900000002</v>
      </c>
      <c r="V27" s="1">
        <v>1000</v>
      </c>
    </row>
    <row r="28" spans="1:22" ht="24.75" customHeight="1" thickBot="1" x14ac:dyDescent="0.25">
      <c r="A28" s="108"/>
      <c r="B28" s="32" t="s">
        <v>37</v>
      </c>
      <c r="C28" s="8">
        <f>C26-C27</f>
        <v>9616080.0300000012</v>
      </c>
      <c r="D28" s="26">
        <f t="shared" ref="D28:H28" si="21">D26-D27</f>
        <v>7298677.9400000013</v>
      </c>
      <c r="E28" s="85">
        <f t="shared" si="10"/>
        <v>2317402.09</v>
      </c>
      <c r="F28" s="73">
        <f t="shared" si="11"/>
        <v>0.75900761196139921</v>
      </c>
      <c r="G28" s="8">
        <f t="shared" si="21"/>
        <v>2531357.15</v>
      </c>
      <c r="H28" s="26">
        <f t="shared" si="21"/>
        <v>2565670.3600000003</v>
      </c>
      <c r="I28" s="9">
        <f t="shared" si="13"/>
        <v>-34313.210000000428</v>
      </c>
      <c r="J28" s="78">
        <f t="shared" si="0"/>
        <v>1.0135552622434176</v>
      </c>
      <c r="K28" s="61">
        <f t="shared" si="14"/>
        <v>12147437.180000002</v>
      </c>
      <c r="L28" s="58">
        <f>L26</f>
        <v>734669.2</v>
      </c>
      <c r="M28" s="33">
        <f t="shared" si="1"/>
        <v>11412767.980000002</v>
      </c>
      <c r="N28" s="8">
        <f t="shared" si="2"/>
        <v>9864348.3000000007</v>
      </c>
      <c r="O28" s="26">
        <f>O26</f>
        <v>586877.66000000015</v>
      </c>
      <c r="P28" s="33">
        <f t="shared" si="3"/>
        <v>9277470.6400000006</v>
      </c>
      <c r="Q28" s="46">
        <f t="shared" si="4"/>
        <v>2283088.8800000008</v>
      </c>
      <c r="R28" s="14">
        <f t="shared" si="5"/>
        <v>2135297.3400000017</v>
      </c>
      <c r="S28" s="47">
        <f t="shared" si="6"/>
        <v>0.81205180597608162</v>
      </c>
      <c r="T28" s="47">
        <f t="shared" si="7"/>
        <v>0.81290276436514386</v>
      </c>
      <c r="U28" s="1">
        <f t="shared" si="8"/>
        <v>9616.080030000001</v>
      </c>
      <c r="V28" s="1">
        <v>1000</v>
      </c>
    </row>
    <row r="29" spans="1:22" ht="24.75" customHeight="1" x14ac:dyDescent="0.2">
      <c r="A29" s="106">
        <v>9</v>
      </c>
      <c r="B29" s="39" t="s">
        <v>7</v>
      </c>
      <c r="C29" s="6">
        <v>32001911.039999999</v>
      </c>
      <c r="D29" s="25">
        <v>24120589.199999999</v>
      </c>
      <c r="E29" s="53">
        <f t="shared" si="10"/>
        <v>7881321.8399999999</v>
      </c>
      <c r="F29" s="71">
        <f t="shared" si="11"/>
        <v>0.75372340013854378</v>
      </c>
      <c r="G29" s="40">
        <v>9428068.6799999997</v>
      </c>
      <c r="H29" s="25">
        <v>8477899.9600000009</v>
      </c>
      <c r="I29" s="7">
        <f t="shared" si="13"/>
        <v>950168.71999999881</v>
      </c>
      <c r="J29" s="76">
        <f t="shared" si="0"/>
        <v>0.89921915587912338</v>
      </c>
      <c r="K29" s="59">
        <f t="shared" si="14"/>
        <v>41429979.719999999</v>
      </c>
      <c r="L29" s="69">
        <v>1628455.87</v>
      </c>
      <c r="M29" s="41">
        <f t="shared" si="1"/>
        <v>39801523.850000001</v>
      </c>
      <c r="N29" s="6">
        <f t="shared" si="2"/>
        <v>32598489.16</v>
      </c>
      <c r="O29" s="25">
        <v>1298404.03</v>
      </c>
      <c r="P29" s="41">
        <f t="shared" si="3"/>
        <v>31300085.129999999</v>
      </c>
      <c r="Q29" s="6">
        <f t="shared" si="4"/>
        <v>8831490.5599999987</v>
      </c>
      <c r="R29" s="7">
        <f t="shared" si="5"/>
        <v>8501438.7200000025</v>
      </c>
      <c r="S29" s="42">
        <f t="shared" si="6"/>
        <v>0.78683333615689255</v>
      </c>
      <c r="T29" s="42">
        <f t="shared" si="7"/>
        <v>0.78640419015012153</v>
      </c>
      <c r="U29" s="1">
        <f t="shared" si="8"/>
        <v>32001.911039999999</v>
      </c>
      <c r="V29" s="1">
        <v>1000</v>
      </c>
    </row>
    <row r="30" spans="1:22" ht="24.75" customHeight="1" x14ac:dyDescent="0.2">
      <c r="A30" s="107"/>
      <c r="B30" s="31" t="s">
        <v>41</v>
      </c>
      <c r="C30" s="27">
        <v>7627093.0000000009</v>
      </c>
      <c r="D30" s="21">
        <v>6957962.5300000012</v>
      </c>
      <c r="E30" s="51">
        <f t="shared" si="10"/>
        <v>669130.46999999974</v>
      </c>
      <c r="F30" s="72">
        <f t="shared" si="11"/>
        <v>0.91226926562977539</v>
      </c>
      <c r="G30" s="35">
        <v>2279184.2999999998</v>
      </c>
      <c r="H30" s="21">
        <v>2095554.86</v>
      </c>
      <c r="I30" s="28">
        <f t="shared" si="13"/>
        <v>183629.43999999971</v>
      </c>
      <c r="J30" s="77">
        <f t="shared" si="0"/>
        <v>0.91943194764899017</v>
      </c>
      <c r="K30" s="60">
        <f t="shared" si="14"/>
        <v>9906277.3000000007</v>
      </c>
      <c r="L30" s="52"/>
      <c r="M30" s="33">
        <f t="shared" si="1"/>
        <v>9906277.3000000007</v>
      </c>
      <c r="N30" s="27">
        <f t="shared" si="2"/>
        <v>9053517.3900000006</v>
      </c>
      <c r="O30" s="21"/>
      <c r="P30" s="33">
        <f t="shared" si="3"/>
        <v>9053517.3900000006</v>
      </c>
      <c r="Q30" s="3">
        <f t="shared" si="4"/>
        <v>852759.91000000015</v>
      </c>
      <c r="R30" s="14">
        <f t="shared" si="5"/>
        <v>852759.91000000015</v>
      </c>
      <c r="S30" s="29">
        <f t="shared" si="6"/>
        <v>0.91391721792403291</v>
      </c>
      <c r="T30" s="29">
        <f t="shared" si="7"/>
        <v>0.91391721792403291</v>
      </c>
      <c r="U30" s="1">
        <f t="shared" si="8"/>
        <v>7627.0930000000008</v>
      </c>
      <c r="V30" s="1">
        <v>1000</v>
      </c>
    </row>
    <row r="31" spans="1:22" ht="24.75" customHeight="1" thickBot="1" x14ac:dyDescent="0.25">
      <c r="A31" s="108"/>
      <c r="B31" s="32" t="s">
        <v>37</v>
      </c>
      <c r="C31" s="8">
        <f>C29-C30</f>
        <v>24374818.039999999</v>
      </c>
      <c r="D31" s="26">
        <f t="shared" ref="D31:H31" si="22">D29-D30</f>
        <v>17162626.669999998</v>
      </c>
      <c r="E31" s="85">
        <f t="shared" si="10"/>
        <v>7212191.370000001</v>
      </c>
      <c r="F31" s="73">
        <f t="shared" si="11"/>
        <v>0.70411301704223916</v>
      </c>
      <c r="G31" s="8">
        <f t="shared" si="22"/>
        <v>7148884.3799999999</v>
      </c>
      <c r="H31" s="26">
        <f t="shared" si="22"/>
        <v>6382345.1000000006</v>
      </c>
      <c r="I31" s="9">
        <f t="shared" si="13"/>
        <v>766539.27999999933</v>
      </c>
      <c r="J31" s="78">
        <f t="shared" si="0"/>
        <v>0.89277497868835309</v>
      </c>
      <c r="K31" s="61">
        <f t="shared" si="14"/>
        <v>31523702.419999998</v>
      </c>
      <c r="L31" s="58">
        <f>L29</f>
        <v>1628455.87</v>
      </c>
      <c r="M31" s="33">
        <f t="shared" si="1"/>
        <v>29895246.549999997</v>
      </c>
      <c r="N31" s="8">
        <f t="shared" si="2"/>
        <v>23544971.77</v>
      </c>
      <c r="O31" s="26">
        <f>O29</f>
        <v>1298404.03</v>
      </c>
      <c r="P31" s="33">
        <f t="shared" si="3"/>
        <v>22246567.739999998</v>
      </c>
      <c r="Q31" s="46">
        <f t="shared" si="4"/>
        <v>7978730.6499999985</v>
      </c>
      <c r="R31" s="14">
        <f t="shared" si="5"/>
        <v>7648678.8099999987</v>
      </c>
      <c r="S31" s="47">
        <f t="shared" si="6"/>
        <v>0.74689741250260167</v>
      </c>
      <c r="T31" s="47">
        <f t="shared" si="7"/>
        <v>0.74415066966557597</v>
      </c>
      <c r="U31" s="1">
        <f t="shared" si="8"/>
        <v>24374.818039999998</v>
      </c>
      <c r="V31" s="1">
        <v>1000</v>
      </c>
    </row>
    <row r="32" spans="1:22" ht="24.75" customHeight="1" x14ac:dyDescent="0.2">
      <c r="A32" s="106">
        <v>10</v>
      </c>
      <c r="B32" s="39" t="s">
        <v>8</v>
      </c>
      <c r="C32" s="6">
        <v>13008369.399999999</v>
      </c>
      <c r="D32" s="25">
        <v>8448168.1899999995</v>
      </c>
      <c r="E32" s="53">
        <f t="shared" si="10"/>
        <v>4560201.209999999</v>
      </c>
      <c r="F32" s="74">
        <f t="shared" si="11"/>
        <v>0.64944098143461393</v>
      </c>
      <c r="G32" s="40">
        <v>3641201.48</v>
      </c>
      <c r="H32" s="25">
        <v>3304452.66</v>
      </c>
      <c r="I32" s="7">
        <f t="shared" si="13"/>
        <v>336748.81999999983</v>
      </c>
      <c r="J32" s="76">
        <f t="shared" si="0"/>
        <v>0.9075171143784112</v>
      </c>
      <c r="K32" s="59">
        <f t="shared" si="14"/>
        <v>16649570.879999999</v>
      </c>
      <c r="L32" s="69">
        <v>461075.58</v>
      </c>
      <c r="M32" s="41">
        <f t="shared" si="1"/>
        <v>16188495.299999999</v>
      </c>
      <c r="N32" s="6">
        <f t="shared" si="2"/>
        <v>11752620.85</v>
      </c>
      <c r="O32" s="25">
        <v>362673.13999999996</v>
      </c>
      <c r="P32" s="41">
        <f t="shared" si="3"/>
        <v>11389947.709999999</v>
      </c>
      <c r="Q32" s="6">
        <f t="shared" si="4"/>
        <v>4896950.0299999993</v>
      </c>
      <c r="R32" s="7">
        <f t="shared" si="5"/>
        <v>4798547.59</v>
      </c>
      <c r="S32" s="42">
        <f t="shared" si="6"/>
        <v>0.70588130677395577</v>
      </c>
      <c r="T32" s="42">
        <f t="shared" si="7"/>
        <v>0.70358285306479351</v>
      </c>
      <c r="U32" s="1">
        <f t="shared" si="8"/>
        <v>13008.369399999998</v>
      </c>
      <c r="V32" s="1">
        <v>1000</v>
      </c>
    </row>
    <row r="33" spans="1:22" ht="24.75" customHeight="1" x14ac:dyDescent="0.2">
      <c r="A33" s="107"/>
      <c r="B33" s="31" t="s">
        <v>41</v>
      </c>
      <c r="C33" s="27">
        <v>1409341.5499999998</v>
      </c>
      <c r="D33" s="21">
        <v>1333686.6999999997</v>
      </c>
      <c r="E33" s="51">
        <f t="shared" si="10"/>
        <v>75654.850000000093</v>
      </c>
      <c r="F33" s="75">
        <f t="shared" si="11"/>
        <v>0.94631900975317151</v>
      </c>
      <c r="G33" s="35">
        <v>441845.53</v>
      </c>
      <c r="H33" s="21">
        <v>373267.82</v>
      </c>
      <c r="I33" s="28">
        <f t="shared" si="13"/>
        <v>68577.710000000021</v>
      </c>
      <c r="J33" s="77">
        <f t="shared" si="0"/>
        <v>0.84479256811764059</v>
      </c>
      <c r="K33" s="60">
        <f t="shared" si="14"/>
        <v>1851187.0799999998</v>
      </c>
      <c r="L33" s="52"/>
      <c r="M33" s="33">
        <f t="shared" si="1"/>
        <v>1851187.0799999998</v>
      </c>
      <c r="N33" s="27">
        <f t="shared" si="2"/>
        <v>1706954.5199999998</v>
      </c>
      <c r="O33" s="21"/>
      <c r="P33" s="33">
        <f t="shared" si="3"/>
        <v>1706954.5199999998</v>
      </c>
      <c r="Q33" s="3">
        <f t="shared" si="4"/>
        <v>144232.56000000006</v>
      </c>
      <c r="R33" s="14">
        <f t="shared" si="5"/>
        <v>144232.56000000006</v>
      </c>
      <c r="S33" s="29">
        <f t="shared" si="6"/>
        <v>0.92208644844258525</v>
      </c>
      <c r="T33" s="29">
        <f t="shared" si="7"/>
        <v>0.92208644844258525</v>
      </c>
      <c r="U33" s="1">
        <f t="shared" si="8"/>
        <v>1409.3415499999999</v>
      </c>
      <c r="V33" s="1">
        <v>1000</v>
      </c>
    </row>
    <row r="34" spans="1:22" ht="24.75" customHeight="1" thickBot="1" x14ac:dyDescent="0.25">
      <c r="A34" s="108"/>
      <c r="B34" s="32" t="s">
        <v>37</v>
      </c>
      <c r="C34" s="8">
        <f>C32-C33</f>
        <v>11599027.849999998</v>
      </c>
      <c r="D34" s="26">
        <f t="shared" ref="D34:H34" si="23">D32-D33</f>
        <v>7114481.4900000002</v>
      </c>
      <c r="E34" s="85">
        <f t="shared" si="10"/>
        <v>4484546.3599999975</v>
      </c>
      <c r="F34" s="73">
        <f t="shared" si="11"/>
        <v>0.61336877383219679</v>
      </c>
      <c r="G34" s="8">
        <f t="shared" si="23"/>
        <v>3199355.95</v>
      </c>
      <c r="H34" s="26">
        <f t="shared" si="23"/>
        <v>2931184.8400000003</v>
      </c>
      <c r="I34" s="9">
        <f t="shared" si="13"/>
        <v>268171.10999999987</v>
      </c>
      <c r="J34" s="78">
        <f t="shared" si="0"/>
        <v>0.91617965797147394</v>
      </c>
      <c r="K34" s="61">
        <f t="shared" si="14"/>
        <v>14798383.799999997</v>
      </c>
      <c r="L34" s="58">
        <f>L32</f>
        <v>461075.58</v>
      </c>
      <c r="M34" s="33">
        <f t="shared" si="1"/>
        <v>14337308.219999997</v>
      </c>
      <c r="N34" s="8">
        <f t="shared" si="2"/>
        <v>10045666.33</v>
      </c>
      <c r="O34" s="26">
        <f>O32</f>
        <v>362673.13999999996</v>
      </c>
      <c r="P34" s="33">
        <f t="shared" si="3"/>
        <v>9682993.1899999995</v>
      </c>
      <c r="Q34" s="46">
        <f t="shared" si="4"/>
        <v>4752717.4699999969</v>
      </c>
      <c r="R34" s="14">
        <f t="shared" si="5"/>
        <v>4654315.0299999975</v>
      </c>
      <c r="S34" s="47">
        <f t="shared" si="6"/>
        <v>0.67883536917051723</v>
      </c>
      <c r="T34" s="47">
        <f t="shared" si="7"/>
        <v>0.67537037227759356</v>
      </c>
      <c r="U34" s="1">
        <f t="shared" si="8"/>
        <v>11599.027849999999</v>
      </c>
      <c r="V34" s="1">
        <v>1000</v>
      </c>
    </row>
    <row r="35" spans="1:22" ht="24.75" customHeight="1" x14ac:dyDescent="0.2">
      <c r="A35" s="106">
        <v>11</v>
      </c>
      <c r="B35" s="39" t="s">
        <v>9</v>
      </c>
      <c r="C35" s="6">
        <v>49498135.510000005</v>
      </c>
      <c r="D35" s="25">
        <v>25019233.319999997</v>
      </c>
      <c r="E35" s="53">
        <f t="shared" si="10"/>
        <v>24478902.190000009</v>
      </c>
      <c r="F35" s="71">
        <f t="shared" si="11"/>
        <v>0.50545809578919221</v>
      </c>
      <c r="G35" s="40">
        <v>14127215.41</v>
      </c>
      <c r="H35" s="25">
        <v>9259437.5</v>
      </c>
      <c r="I35" s="7">
        <f t="shared" si="13"/>
        <v>4867777.91</v>
      </c>
      <c r="J35" s="76">
        <f t="shared" si="0"/>
        <v>0.65543259809329968</v>
      </c>
      <c r="K35" s="59">
        <f t="shared" si="14"/>
        <v>63625350.920000002</v>
      </c>
      <c r="L35" s="69">
        <v>1457979</v>
      </c>
      <c r="M35" s="41">
        <f t="shared" si="1"/>
        <v>62167371.920000002</v>
      </c>
      <c r="N35" s="6">
        <f t="shared" si="2"/>
        <v>34278670.819999993</v>
      </c>
      <c r="O35" s="25">
        <v>1152029.7</v>
      </c>
      <c r="P35" s="41">
        <f t="shared" si="3"/>
        <v>33126641.119999994</v>
      </c>
      <c r="Q35" s="6">
        <f t="shared" si="4"/>
        <v>29346680.100000009</v>
      </c>
      <c r="R35" s="7">
        <f t="shared" si="5"/>
        <v>29040730.800000008</v>
      </c>
      <c r="S35" s="42">
        <f t="shared" si="6"/>
        <v>0.53875806301014573</v>
      </c>
      <c r="T35" s="42">
        <f t="shared" si="7"/>
        <v>0.5328621766837589</v>
      </c>
      <c r="U35" s="1">
        <f t="shared" si="8"/>
        <v>49498.135510000007</v>
      </c>
      <c r="V35" s="1">
        <v>1000</v>
      </c>
    </row>
    <row r="36" spans="1:22" ht="24.75" customHeight="1" x14ac:dyDescent="0.2">
      <c r="A36" s="107"/>
      <c r="B36" s="31" t="s">
        <v>41</v>
      </c>
      <c r="C36" s="27">
        <v>9775774</v>
      </c>
      <c r="D36" s="21">
        <v>9238254.2499999981</v>
      </c>
      <c r="E36" s="51">
        <f t="shared" si="10"/>
        <v>537519.75000000186</v>
      </c>
      <c r="F36" s="75">
        <f t="shared" si="11"/>
        <v>0.94501512105333019</v>
      </c>
      <c r="G36" s="35">
        <v>3218419.36</v>
      </c>
      <c r="H36" s="21">
        <v>3226629.74</v>
      </c>
      <c r="I36" s="28">
        <f t="shared" si="13"/>
        <v>-8210.3800000003539</v>
      </c>
      <c r="J36" s="77">
        <f t="shared" si="0"/>
        <v>1.0025510597226834</v>
      </c>
      <c r="K36" s="60">
        <f t="shared" si="14"/>
        <v>12994193.359999999</v>
      </c>
      <c r="L36" s="52"/>
      <c r="M36" s="33">
        <f t="shared" si="1"/>
        <v>12994193.359999999</v>
      </c>
      <c r="N36" s="27">
        <f t="shared" si="2"/>
        <v>12464883.989999998</v>
      </c>
      <c r="O36" s="21"/>
      <c r="P36" s="33">
        <f t="shared" si="3"/>
        <v>12464883.989999998</v>
      </c>
      <c r="Q36" s="3">
        <f t="shared" si="4"/>
        <v>529309.37000000104</v>
      </c>
      <c r="R36" s="14">
        <f t="shared" si="5"/>
        <v>529309.37000000104</v>
      </c>
      <c r="S36" s="29">
        <f t="shared" si="6"/>
        <v>0.95926570004496214</v>
      </c>
      <c r="T36" s="29">
        <f t="shared" si="7"/>
        <v>0.95926570004496214</v>
      </c>
      <c r="U36" s="1">
        <f t="shared" si="8"/>
        <v>9775.7739999999994</v>
      </c>
      <c r="V36" s="1">
        <v>1000</v>
      </c>
    </row>
    <row r="37" spans="1:22" ht="24.75" customHeight="1" thickBot="1" x14ac:dyDescent="0.25">
      <c r="A37" s="108"/>
      <c r="B37" s="32" t="s">
        <v>37</v>
      </c>
      <c r="C37" s="8">
        <f>C35-C36</f>
        <v>39722361.510000005</v>
      </c>
      <c r="D37" s="26">
        <f t="shared" ref="D37:H37" si="24">D35-D36</f>
        <v>15780979.069999998</v>
      </c>
      <c r="E37" s="85">
        <f t="shared" si="10"/>
        <v>23941382.440000005</v>
      </c>
      <c r="F37" s="73">
        <f t="shared" si="11"/>
        <v>0.39728199608744752</v>
      </c>
      <c r="G37" s="8">
        <f t="shared" si="24"/>
        <v>10908796.050000001</v>
      </c>
      <c r="H37" s="26">
        <f t="shared" si="24"/>
        <v>6032807.7599999998</v>
      </c>
      <c r="I37" s="9">
        <f t="shared" si="13"/>
        <v>4875988.290000001</v>
      </c>
      <c r="J37" s="78">
        <f t="shared" si="0"/>
        <v>0.55302232550218033</v>
      </c>
      <c r="K37" s="61">
        <f t="shared" si="14"/>
        <v>50631157.560000002</v>
      </c>
      <c r="L37" s="58">
        <f>L35</f>
        <v>1457979</v>
      </c>
      <c r="M37" s="33">
        <f t="shared" si="1"/>
        <v>49173178.560000002</v>
      </c>
      <c r="N37" s="8">
        <f t="shared" si="2"/>
        <v>21813786.829999998</v>
      </c>
      <c r="O37" s="26">
        <f>O35</f>
        <v>1152029.7</v>
      </c>
      <c r="P37" s="33">
        <f t="shared" si="3"/>
        <v>20661757.129999999</v>
      </c>
      <c r="Q37" s="46">
        <f t="shared" si="4"/>
        <v>28817370.730000004</v>
      </c>
      <c r="R37" s="14">
        <f t="shared" si="5"/>
        <v>28511421.430000003</v>
      </c>
      <c r="S37" s="47">
        <f t="shared" si="6"/>
        <v>0.4308372133137538</v>
      </c>
      <c r="T37" s="47">
        <f t="shared" si="7"/>
        <v>0.42018347674614909</v>
      </c>
      <c r="U37" s="1">
        <f t="shared" si="8"/>
        <v>39722.361510000002</v>
      </c>
      <c r="V37" s="1">
        <v>1000</v>
      </c>
    </row>
    <row r="38" spans="1:22" ht="24.75" customHeight="1" x14ac:dyDescent="0.2">
      <c r="A38" s="106">
        <v>12</v>
      </c>
      <c r="B38" s="39" t="s">
        <v>10</v>
      </c>
      <c r="C38" s="6">
        <v>48661988.450000003</v>
      </c>
      <c r="D38" s="25">
        <v>34395949.520000003</v>
      </c>
      <c r="E38" s="53">
        <f t="shared" si="10"/>
        <v>14266038.93</v>
      </c>
      <c r="F38" s="71">
        <f t="shared" si="11"/>
        <v>0.70683403238529197</v>
      </c>
      <c r="G38" s="40">
        <v>13887035.5</v>
      </c>
      <c r="H38" s="25">
        <v>9712598.1400000006</v>
      </c>
      <c r="I38" s="7">
        <f t="shared" si="13"/>
        <v>4174437.3599999994</v>
      </c>
      <c r="J38" s="76">
        <f t="shared" si="0"/>
        <v>0.69940039686655953</v>
      </c>
      <c r="K38" s="59">
        <f t="shared" si="14"/>
        <v>62549023.950000003</v>
      </c>
      <c r="L38" s="69">
        <v>2131279.06</v>
      </c>
      <c r="M38" s="41">
        <f t="shared" si="1"/>
        <v>60417744.890000001</v>
      </c>
      <c r="N38" s="6">
        <f t="shared" si="2"/>
        <v>44108547.660000004</v>
      </c>
      <c r="O38" s="25">
        <v>1682552.23</v>
      </c>
      <c r="P38" s="41">
        <f t="shared" si="3"/>
        <v>42425995.430000007</v>
      </c>
      <c r="Q38" s="6">
        <f t="shared" si="4"/>
        <v>18440476.289999999</v>
      </c>
      <c r="R38" s="7">
        <f t="shared" si="5"/>
        <v>17991749.459999993</v>
      </c>
      <c r="S38" s="42">
        <f t="shared" si="6"/>
        <v>0.7051836283689924</v>
      </c>
      <c r="T38" s="42">
        <f t="shared" si="7"/>
        <v>0.70221084066019346</v>
      </c>
      <c r="U38" s="1">
        <f t="shared" si="8"/>
        <v>48661.988450000004</v>
      </c>
      <c r="V38" s="1">
        <v>1000</v>
      </c>
    </row>
    <row r="39" spans="1:22" ht="24.75" customHeight="1" x14ac:dyDescent="0.2">
      <c r="A39" s="107"/>
      <c r="B39" s="31" t="s">
        <v>41</v>
      </c>
      <c r="C39" s="27">
        <v>11517887.609999998</v>
      </c>
      <c r="D39" s="21">
        <v>10864613.26</v>
      </c>
      <c r="E39" s="51">
        <f t="shared" si="10"/>
        <v>653274.34999999776</v>
      </c>
      <c r="F39" s="75">
        <f t="shared" si="11"/>
        <v>0.94328175685333004</v>
      </c>
      <c r="G39" s="35">
        <v>3713952.11</v>
      </c>
      <c r="H39" s="21">
        <v>555139.80000000005</v>
      </c>
      <c r="I39" s="28">
        <f t="shared" si="13"/>
        <v>3158812.3099999996</v>
      </c>
      <c r="J39" s="77">
        <f t="shared" si="0"/>
        <v>0.14947414063451669</v>
      </c>
      <c r="K39" s="60">
        <f t="shared" si="14"/>
        <v>15231839.719999997</v>
      </c>
      <c r="L39" s="52"/>
      <c r="M39" s="33">
        <f t="shared" si="1"/>
        <v>15231839.719999997</v>
      </c>
      <c r="N39" s="27">
        <f t="shared" si="2"/>
        <v>11419753.060000001</v>
      </c>
      <c r="O39" s="21"/>
      <c r="P39" s="33">
        <f t="shared" si="3"/>
        <v>11419753.060000001</v>
      </c>
      <c r="Q39" s="3">
        <f t="shared" si="4"/>
        <v>3812086.6599999964</v>
      </c>
      <c r="R39" s="14">
        <f t="shared" si="5"/>
        <v>3812086.6599999964</v>
      </c>
      <c r="S39" s="29">
        <f t="shared" si="6"/>
        <v>0.74972907212287832</v>
      </c>
      <c r="T39" s="29">
        <f t="shared" si="7"/>
        <v>0.74972907212287832</v>
      </c>
      <c r="U39" s="1">
        <f t="shared" si="8"/>
        <v>11517.887609999998</v>
      </c>
      <c r="V39" s="1">
        <v>1000</v>
      </c>
    </row>
    <row r="40" spans="1:22" ht="24.75" customHeight="1" thickBot="1" x14ac:dyDescent="0.25">
      <c r="A40" s="108"/>
      <c r="B40" s="32" t="s">
        <v>37</v>
      </c>
      <c r="C40" s="8">
        <f>C38-C39</f>
        <v>37144100.840000004</v>
      </c>
      <c r="D40" s="26">
        <f t="shared" ref="D40:H40" si="25">D38-D39</f>
        <v>23531336.260000005</v>
      </c>
      <c r="E40" s="85">
        <f t="shared" si="10"/>
        <v>13612764.579999998</v>
      </c>
      <c r="F40" s="73">
        <f t="shared" si="11"/>
        <v>0.63351476352496361</v>
      </c>
      <c r="G40" s="8">
        <f t="shared" si="25"/>
        <v>10173083.390000001</v>
      </c>
      <c r="H40" s="26">
        <f t="shared" si="25"/>
        <v>9157458.3399999999</v>
      </c>
      <c r="I40" s="9">
        <f t="shared" si="13"/>
        <v>1015625.0500000007</v>
      </c>
      <c r="J40" s="78">
        <f t="shared" si="0"/>
        <v>0.90016546497610095</v>
      </c>
      <c r="K40" s="61">
        <f t="shared" si="14"/>
        <v>47317184.230000004</v>
      </c>
      <c r="L40" s="58">
        <f>L38</f>
        <v>2131279.06</v>
      </c>
      <c r="M40" s="33">
        <f t="shared" si="1"/>
        <v>45185905.170000002</v>
      </c>
      <c r="N40" s="8">
        <f t="shared" si="2"/>
        <v>32688794.600000005</v>
      </c>
      <c r="O40" s="26">
        <f>O38</f>
        <v>1682552.23</v>
      </c>
      <c r="P40" s="33">
        <f t="shared" si="3"/>
        <v>31006242.370000005</v>
      </c>
      <c r="Q40" s="46">
        <f t="shared" si="4"/>
        <v>14628389.629999999</v>
      </c>
      <c r="R40" s="14">
        <f t="shared" si="5"/>
        <v>14179662.799999997</v>
      </c>
      <c r="S40" s="47">
        <f t="shared" si="6"/>
        <v>0.69084403757218249</v>
      </c>
      <c r="T40" s="47">
        <f t="shared" si="7"/>
        <v>0.68619279072417005</v>
      </c>
      <c r="U40" s="1">
        <f t="shared" si="8"/>
        <v>37144.100840000006</v>
      </c>
      <c r="V40" s="1">
        <v>1000</v>
      </c>
    </row>
    <row r="41" spans="1:22" ht="24.75" customHeight="1" x14ac:dyDescent="0.2">
      <c r="A41" s="106">
        <v>13</v>
      </c>
      <c r="B41" s="39" t="s">
        <v>11</v>
      </c>
      <c r="C41" s="6">
        <v>4042063.3200000008</v>
      </c>
      <c r="D41" s="25">
        <v>3284489.3100000005</v>
      </c>
      <c r="E41" s="53">
        <f t="shared" si="10"/>
        <v>757574.01000000024</v>
      </c>
      <c r="F41" s="71">
        <f t="shared" si="11"/>
        <v>0.8125774016820696</v>
      </c>
      <c r="G41" s="6">
        <v>1210024.75</v>
      </c>
      <c r="H41" s="25">
        <v>1128015.53</v>
      </c>
      <c r="I41" s="7">
        <f t="shared" si="13"/>
        <v>82009.219999999972</v>
      </c>
      <c r="J41" s="76">
        <f t="shared" si="0"/>
        <v>0.93222517142727868</v>
      </c>
      <c r="K41" s="59">
        <f t="shared" si="14"/>
        <v>5252088.07</v>
      </c>
      <c r="L41" s="69">
        <v>79521.100000000006</v>
      </c>
      <c r="M41" s="41">
        <f t="shared" si="1"/>
        <v>5172566.9700000007</v>
      </c>
      <c r="N41" s="6">
        <f t="shared" si="2"/>
        <v>4412504.8400000008</v>
      </c>
      <c r="O41" s="25">
        <v>63512.6</v>
      </c>
      <c r="P41" s="41">
        <f t="shared" si="3"/>
        <v>4348992.2400000012</v>
      </c>
      <c r="Q41" s="6">
        <f t="shared" si="4"/>
        <v>839583.22999999952</v>
      </c>
      <c r="R41" s="7">
        <f t="shared" si="5"/>
        <v>823574.72999999952</v>
      </c>
      <c r="S41" s="42">
        <f t="shared" si="6"/>
        <v>0.84014296432009383</v>
      </c>
      <c r="T41" s="42">
        <f t="shared" si="7"/>
        <v>0.84078026736500633</v>
      </c>
      <c r="U41" s="1">
        <f t="shared" si="8"/>
        <v>4042.0633200000007</v>
      </c>
      <c r="V41" s="1">
        <v>1000</v>
      </c>
    </row>
    <row r="42" spans="1:22" ht="24.75" customHeight="1" x14ac:dyDescent="0.2">
      <c r="A42" s="107"/>
      <c r="B42" s="31" t="s">
        <v>41</v>
      </c>
      <c r="C42" s="27">
        <v>605368.25999999989</v>
      </c>
      <c r="D42" s="21">
        <v>560068.66</v>
      </c>
      <c r="E42" s="51">
        <f t="shared" si="10"/>
        <v>45299.59999999986</v>
      </c>
      <c r="F42" s="72">
        <f t="shared" si="11"/>
        <v>0.92517017657978984</v>
      </c>
      <c r="G42" s="27">
        <v>205441.2</v>
      </c>
      <c r="H42" s="21">
        <v>45309.3</v>
      </c>
      <c r="I42" s="28">
        <f t="shared" si="13"/>
        <v>160131.90000000002</v>
      </c>
      <c r="J42" s="77">
        <f t="shared" si="0"/>
        <v>0.22054631690235454</v>
      </c>
      <c r="K42" s="60">
        <f t="shared" si="14"/>
        <v>810809.46</v>
      </c>
      <c r="L42" s="52"/>
      <c r="M42" s="33">
        <f t="shared" si="1"/>
        <v>810809.46</v>
      </c>
      <c r="N42" s="27">
        <f t="shared" si="2"/>
        <v>605377.96000000008</v>
      </c>
      <c r="O42" s="21"/>
      <c r="P42" s="33">
        <f t="shared" si="3"/>
        <v>605377.96000000008</v>
      </c>
      <c r="Q42" s="3">
        <f t="shared" si="4"/>
        <v>205431.49999999988</v>
      </c>
      <c r="R42" s="14">
        <f t="shared" si="5"/>
        <v>205431.49999999988</v>
      </c>
      <c r="S42" s="29">
        <f t="shared" si="6"/>
        <v>0.74663406122567944</v>
      </c>
      <c r="T42" s="29">
        <f t="shared" si="7"/>
        <v>0.74663406122567944</v>
      </c>
      <c r="U42" s="1">
        <f t="shared" si="8"/>
        <v>605.36825999999985</v>
      </c>
      <c r="V42" s="1">
        <v>1000</v>
      </c>
    </row>
    <row r="43" spans="1:22" ht="24.75" customHeight="1" thickBot="1" x14ac:dyDescent="0.25">
      <c r="A43" s="108"/>
      <c r="B43" s="32" t="s">
        <v>37</v>
      </c>
      <c r="C43" s="8">
        <f>C41-C42</f>
        <v>3436695.060000001</v>
      </c>
      <c r="D43" s="26">
        <f t="shared" ref="D43:H43" si="26">D41-D42</f>
        <v>2724420.6500000004</v>
      </c>
      <c r="E43" s="85">
        <f t="shared" si="10"/>
        <v>712274.41000000061</v>
      </c>
      <c r="F43" s="73">
        <f t="shared" si="11"/>
        <v>0.79274436702568529</v>
      </c>
      <c r="G43" s="8">
        <f t="shared" si="26"/>
        <v>1004583.55</v>
      </c>
      <c r="H43" s="26">
        <f t="shared" si="26"/>
        <v>1082706.23</v>
      </c>
      <c r="I43" s="9">
        <f t="shared" si="13"/>
        <v>-78122.679999999935</v>
      </c>
      <c r="J43" s="78">
        <f t="shared" si="0"/>
        <v>1.0777662345755112</v>
      </c>
      <c r="K43" s="61">
        <f t="shared" si="14"/>
        <v>4441278.6100000013</v>
      </c>
      <c r="L43" s="58">
        <f>L41</f>
        <v>79521.100000000006</v>
      </c>
      <c r="M43" s="33">
        <f t="shared" si="1"/>
        <v>4361757.5100000016</v>
      </c>
      <c r="N43" s="8">
        <f t="shared" si="2"/>
        <v>3807126.8800000004</v>
      </c>
      <c r="O43" s="26">
        <f>O41</f>
        <v>63512.6</v>
      </c>
      <c r="P43" s="33">
        <f t="shared" si="3"/>
        <v>3743614.2800000003</v>
      </c>
      <c r="Q43" s="46">
        <f t="shared" si="4"/>
        <v>634151.73000000091</v>
      </c>
      <c r="R43" s="14">
        <f t="shared" si="5"/>
        <v>618143.23000000138</v>
      </c>
      <c r="S43" s="47">
        <f t="shared" si="6"/>
        <v>0.85721415257035616</v>
      </c>
      <c r="T43" s="47">
        <f t="shared" si="7"/>
        <v>0.85828115648730752</v>
      </c>
      <c r="U43" s="1">
        <f t="shared" si="8"/>
        <v>3436.6950600000009</v>
      </c>
      <c r="V43" s="1">
        <v>1000</v>
      </c>
    </row>
    <row r="44" spans="1:22" ht="24.75" customHeight="1" x14ac:dyDescent="0.2">
      <c r="A44" s="106">
        <v>14</v>
      </c>
      <c r="B44" s="39" t="s">
        <v>12</v>
      </c>
      <c r="C44" s="6">
        <v>7399308.9699999997</v>
      </c>
      <c r="D44" s="25">
        <v>5950096.5700000003</v>
      </c>
      <c r="E44" s="53">
        <f t="shared" si="10"/>
        <v>1449212.3999999994</v>
      </c>
      <c r="F44" s="74">
        <f t="shared" si="11"/>
        <v>0.8041421968084137</v>
      </c>
      <c r="G44" s="6">
        <v>2009003.53</v>
      </c>
      <c r="H44" s="25">
        <v>1990529.43</v>
      </c>
      <c r="I44" s="7">
        <f t="shared" si="13"/>
        <v>18474.100000000093</v>
      </c>
      <c r="J44" s="76">
        <f t="shared" si="0"/>
        <v>0.9908043466703117</v>
      </c>
      <c r="K44" s="59">
        <f t="shared" si="14"/>
        <v>9408312.5</v>
      </c>
      <c r="L44" s="69">
        <v>308897.8</v>
      </c>
      <c r="M44" s="41">
        <f t="shared" si="1"/>
        <v>9099414.6999999993</v>
      </c>
      <c r="N44" s="6">
        <f t="shared" si="2"/>
        <v>7940626</v>
      </c>
      <c r="O44" s="25">
        <v>244266.25000000003</v>
      </c>
      <c r="P44" s="41">
        <f t="shared" si="3"/>
        <v>7696359.75</v>
      </c>
      <c r="Q44" s="6">
        <f t="shared" si="4"/>
        <v>1467686.5</v>
      </c>
      <c r="R44" s="7">
        <f t="shared" si="5"/>
        <v>1403054.9499999993</v>
      </c>
      <c r="S44" s="42">
        <f t="shared" si="6"/>
        <v>0.84400108946211128</v>
      </c>
      <c r="T44" s="42">
        <f t="shared" si="7"/>
        <v>0.84580821995067446</v>
      </c>
      <c r="U44" s="1">
        <f t="shared" si="8"/>
        <v>7399.30897</v>
      </c>
      <c r="V44" s="1">
        <v>1000</v>
      </c>
    </row>
    <row r="45" spans="1:22" ht="24.75" customHeight="1" x14ac:dyDescent="0.2">
      <c r="A45" s="107"/>
      <c r="B45" s="31" t="s">
        <v>41</v>
      </c>
      <c r="C45" s="27">
        <v>1824265.69</v>
      </c>
      <c r="D45" s="21">
        <v>1725169.69</v>
      </c>
      <c r="E45" s="51">
        <f t="shared" si="10"/>
        <v>99096</v>
      </c>
      <c r="F45" s="75">
        <f t="shared" si="11"/>
        <v>0.94567896521695805</v>
      </c>
      <c r="G45" s="27">
        <v>592998.39</v>
      </c>
      <c r="H45" s="21">
        <v>498096.39</v>
      </c>
      <c r="I45" s="28">
        <f t="shared" si="13"/>
        <v>94902</v>
      </c>
      <c r="J45" s="77">
        <f t="shared" si="0"/>
        <v>0.83996246600264801</v>
      </c>
      <c r="K45" s="60">
        <f t="shared" si="14"/>
        <v>2417264.08</v>
      </c>
      <c r="L45" s="52"/>
      <c r="M45" s="33">
        <f t="shared" si="1"/>
        <v>2417264.08</v>
      </c>
      <c r="N45" s="27">
        <f t="shared" si="2"/>
        <v>2223266.08</v>
      </c>
      <c r="O45" s="21"/>
      <c r="P45" s="33">
        <f t="shared" si="3"/>
        <v>2223266.08</v>
      </c>
      <c r="Q45" s="3">
        <f t="shared" si="4"/>
        <v>193998</v>
      </c>
      <c r="R45" s="14">
        <f t="shared" si="5"/>
        <v>193998</v>
      </c>
      <c r="S45" s="29">
        <f t="shared" si="6"/>
        <v>0.91974480504422174</v>
      </c>
      <c r="T45" s="29">
        <f t="shared" si="7"/>
        <v>0.91974480504422174</v>
      </c>
      <c r="U45" s="1">
        <f t="shared" si="8"/>
        <v>1824.2656899999999</v>
      </c>
      <c r="V45" s="1">
        <v>1000</v>
      </c>
    </row>
    <row r="46" spans="1:22" ht="24.75" customHeight="1" thickBot="1" x14ac:dyDescent="0.25">
      <c r="A46" s="108"/>
      <c r="B46" s="32" t="s">
        <v>37</v>
      </c>
      <c r="C46" s="8">
        <f>C44-C45</f>
        <v>5575043.2799999993</v>
      </c>
      <c r="D46" s="26">
        <f t="shared" ref="D46:H46" si="27">D44-D45</f>
        <v>4224926.8800000008</v>
      </c>
      <c r="E46" s="85">
        <f t="shared" si="10"/>
        <v>1350116.3999999985</v>
      </c>
      <c r="F46" s="73">
        <f t="shared" si="11"/>
        <v>0.75782853474098977</v>
      </c>
      <c r="G46" s="8">
        <f t="shared" si="27"/>
        <v>1416005.1400000001</v>
      </c>
      <c r="H46" s="26">
        <f t="shared" si="27"/>
        <v>1492433.04</v>
      </c>
      <c r="I46" s="9">
        <f t="shared" si="13"/>
        <v>-76427.899999999907</v>
      </c>
      <c r="J46" s="78">
        <f t="shared" si="0"/>
        <v>1.0539743097260226</v>
      </c>
      <c r="K46" s="61">
        <f t="shared" si="14"/>
        <v>6991048.4199999999</v>
      </c>
      <c r="L46" s="58">
        <f>L44</f>
        <v>308897.8</v>
      </c>
      <c r="M46" s="33">
        <f t="shared" si="1"/>
        <v>6682150.6200000001</v>
      </c>
      <c r="N46" s="8">
        <f t="shared" si="2"/>
        <v>5717359.9200000009</v>
      </c>
      <c r="O46" s="26">
        <f>O44</f>
        <v>244266.25000000003</v>
      </c>
      <c r="P46" s="33">
        <f t="shared" si="3"/>
        <v>5473093.6700000009</v>
      </c>
      <c r="Q46" s="46">
        <f t="shared" si="4"/>
        <v>1273688.4999999991</v>
      </c>
      <c r="R46" s="14">
        <f t="shared" si="5"/>
        <v>1209056.9499999993</v>
      </c>
      <c r="S46" s="47">
        <f t="shared" si="6"/>
        <v>0.81781151788961592</v>
      </c>
      <c r="T46" s="47">
        <f t="shared" si="7"/>
        <v>0.81906170352083452</v>
      </c>
      <c r="U46" s="1">
        <f t="shared" si="8"/>
        <v>5575.043279999999</v>
      </c>
      <c r="V46" s="1">
        <v>1000</v>
      </c>
    </row>
    <row r="47" spans="1:22" ht="24.75" customHeight="1" x14ac:dyDescent="0.2">
      <c r="A47" s="106">
        <v>15</v>
      </c>
      <c r="B47" s="39" t="s">
        <v>13</v>
      </c>
      <c r="C47" s="6">
        <v>15934920.799999997</v>
      </c>
      <c r="D47" s="25">
        <v>13256225.579999998</v>
      </c>
      <c r="E47" s="53">
        <f t="shared" si="10"/>
        <v>2678695.2199999988</v>
      </c>
      <c r="F47" s="71">
        <f t="shared" si="11"/>
        <v>0.83189780146255898</v>
      </c>
      <c r="G47" s="6">
        <v>4483448.8</v>
      </c>
      <c r="H47" s="25">
        <v>4571230.37</v>
      </c>
      <c r="I47" s="7">
        <f t="shared" si="13"/>
        <v>-87781.570000000298</v>
      </c>
      <c r="J47" s="76">
        <f t="shared" si="0"/>
        <v>1.0195790280910535</v>
      </c>
      <c r="K47" s="59">
        <f t="shared" si="14"/>
        <v>20418369.599999998</v>
      </c>
      <c r="L47" s="69">
        <v>621521.63</v>
      </c>
      <c r="M47" s="41">
        <f t="shared" si="1"/>
        <v>19796847.969999999</v>
      </c>
      <c r="N47" s="6">
        <f t="shared" si="2"/>
        <v>17827455.949999999</v>
      </c>
      <c r="O47" s="25">
        <v>489996.97000000003</v>
      </c>
      <c r="P47" s="41">
        <f t="shared" si="3"/>
        <v>17337458.98</v>
      </c>
      <c r="Q47" s="6">
        <f t="shared" si="4"/>
        <v>2590913.6499999985</v>
      </c>
      <c r="R47" s="7">
        <f t="shared" si="5"/>
        <v>2459388.9899999984</v>
      </c>
      <c r="S47" s="42">
        <f t="shared" si="6"/>
        <v>0.87310869081339393</v>
      </c>
      <c r="T47" s="42">
        <f t="shared" si="7"/>
        <v>0.87576865803450432</v>
      </c>
      <c r="U47" s="1">
        <f t="shared" si="8"/>
        <v>15934.920799999996</v>
      </c>
      <c r="V47" s="1">
        <v>1000</v>
      </c>
    </row>
    <row r="48" spans="1:22" ht="24.75" customHeight="1" x14ac:dyDescent="0.2">
      <c r="A48" s="107"/>
      <c r="B48" s="31" t="s">
        <v>41</v>
      </c>
      <c r="C48" s="27">
        <v>6069983.3600000003</v>
      </c>
      <c r="D48" s="21">
        <v>5728280.3600000003</v>
      </c>
      <c r="E48" s="51">
        <f t="shared" si="10"/>
        <v>341703</v>
      </c>
      <c r="F48" s="75">
        <f t="shared" si="11"/>
        <v>0.94370610597522298</v>
      </c>
      <c r="G48" s="27">
        <v>2016645.97</v>
      </c>
      <c r="H48" s="21">
        <v>1951662.07</v>
      </c>
      <c r="I48" s="28">
        <f t="shared" si="13"/>
        <v>64983.899999999907</v>
      </c>
      <c r="J48" s="77">
        <f t="shared" si="0"/>
        <v>0.96777624780615312</v>
      </c>
      <c r="K48" s="60">
        <f t="shared" si="14"/>
        <v>8086629.3300000001</v>
      </c>
      <c r="L48" s="52"/>
      <c r="M48" s="33">
        <f t="shared" si="1"/>
        <v>8086629.3300000001</v>
      </c>
      <c r="N48" s="27">
        <f t="shared" si="2"/>
        <v>7679942.4300000006</v>
      </c>
      <c r="O48" s="21"/>
      <c r="P48" s="33">
        <f t="shared" si="3"/>
        <v>7679942.4300000006</v>
      </c>
      <c r="Q48" s="3">
        <f t="shared" si="4"/>
        <v>406686.89999999944</v>
      </c>
      <c r="R48" s="14">
        <f t="shared" si="5"/>
        <v>406686.89999999944</v>
      </c>
      <c r="S48" s="29">
        <f t="shared" si="6"/>
        <v>0.94970872493298775</v>
      </c>
      <c r="T48" s="29">
        <f t="shared" si="7"/>
        <v>0.94970872493298775</v>
      </c>
      <c r="U48" s="1">
        <f t="shared" si="8"/>
        <v>6069.9833600000002</v>
      </c>
      <c r="V48" s="1">
        <v>1000</v>
      </c>
    </row>
    <row r="49" spans="1:22" ht="24.75" customHeight="1" thickBot="1" x14ac:dyDescent="0.25">
      <c r="A49" s="108"/>
      <c r="B49" s="32" t="s">
        <v>37</v>
      </c>
      <c r="C49" s="8">
        <f>C47-C48</f>
        <v>9864937.4399999976</v>
      </c>
      <c r="D49" s="26">
        <f t="shared" ref="D49:H49" si="28">D47-D48</f>
        <v>7527945.2199999979</v>
      </c>
      <c r="E49" s="85">
        <f t="shared" si="10"/>
        <v>2336992.2199999997</v>
      </c>
      <c r="F49" s="73">
        <f t="shared" si="11"/>
        <v>0.76310116164304831</v>
      </c>
      <c r="G49" s="8">
        <f t="shared" si="28"/>
        <v>2466802.83</v>
      </c>
      <c r="H49" s="26">
        <f t="shared" si="28"/>
        <v>2619568.2999999998</v>
      </c>
      <c r="I49" s="9">
        <f t="shared" si="13"/>
        <v>-152765.46999999974</v>
      </c>
      <c r="J49" s="78">
        <f t="shared" si="0"/>
        <v>1.0619285287588225</v>
      </c>
      <c r="K49" s="61">
        <f t="shared" si="14"/>
        <v>12331740.269999998</v>
      </c>
      <c r="L49" s="58">
        <f>L47</f>
        <v>621521.63</v>
      </c>
      <c r="M49" s="33">
        <f t="shared" si="1"/>
        <v>11710218.639999997</v>
      </c>
      <c r="N49" s="8">
        <f t="shared" si="2"/>
        <v>10147513.519999998</v>
      </c>
      <c r="O49" s="26">
        <f>O47</f>
        <v>489996.97000000003</v>
      </c>
      <c r="P49" s="33">
        <f t="shared" si="3"/>
        <v>9657516.549999997</v>
      </c>
      <c r="Q49" s="46">
        <f t="shared" si="4"/>
        <v>2184226.75</v>
      </c>
      <c r="R49" s="14">
        <f t="shared" si="5"/>
        <v>2052702.0899999999</v>
      </c>
      <c r="S49" s="47">
        <f t="shared" si="6"/>
        <v>0.82287765536923685</v>
      </c>
      <c r="T49" s="47">
        <f t="shared" si="7"/>
        <v>0.82470847444399209</v>
      </c>
      <c r="U49" s="1">
        <f t="shared" si="8"/>
        <v>9864.9374399999979</v>
      </c>
      <c r="V49" s="1">
        <v>1000</v>
      </c>
    </row>
    <row r="50" spans="1:22" ht="24.75" customHeight="1" x14ac:dyDescent="0.2">
      <c r="A50" s="106">
        <v>16</v>
      </c>
      <c r="B50" s="39" t="s">
        <v>14</v>
      </c>
      <c r="C50" s="6">
        <v>11527184.01</v>
      </c>
      <c r="D50" s="25">
        <v>8185662.0500000007</v>
      </c>
      <c r="E50" s="53">
        <f t="shared" si="10"/>
        <v>3341521.959999999</v>
      </c>
      <c r="F50" s="71">
        <f t="shared" si="11"/>
        <v>0.71011810368419725</v>
      </c>
      <c r="G50" s="6">
        <v>3296339.26</v>
      </c>
      <c r="H50" s="25">
        <v>2933804.76</v>
      </c>
      <c r="I50" s="7">
        <f t="shared" si="13"/>
        <v>362534.5</v>
      </c>
      <c r="J50" s="76">
        <f t="shared" si="0"/>
        <v>0.89001905707970119</v>
      </c>
      <c r="K50" s="59">
        <f t="shared" si="14"/>
        <v>14823523.27</v>
      </c>
      <c r="L50" s="69">
        <v>553089.54</v>
      </c>
      <c r="M50" s="41">
        <f t="shared" si="1"/>
        <v>14270433.73</v>
      </c>
      <c r="N50" s="6">
        <f t="shared" si="2"/>
        <v>11119466.810000001</v>
      </c>
      <c r="O50" s="25">
        <v>435443.7</v>
      </c>
      <c r="P50" s="41">
        <f t="shared" si="3"/>
        <v>10684023.110000001</v>
      </c>
      <c r="Q50" s="6">
        <f t="shared" si="4"/>
        <v>3704056.459999999</v>
      </c>
      <c r="R50" s="7">
        <f t="shared" si="5"/>
        <v>3586410.6199999992</v>
      </c>
      <c r="S50" s="42">
        <f t="shared" si="6"/>
        <v>0.75012307178710291</v>
      </c>
      <c r="T50" s="42">
        <f t="shared" si="7"/>
        <v>0.74868243755895991</v>
      </c>
      <c r="U50" s="1">
        <f t="shared" si="8"/>
        <v>11527.184009999999</v>
      </c>
      <c r="V50" s="1">
        <v>1000</v>
      </c>
    </row>
    <row r="51" spans="1:22" ht="24.75" customHeight="1" x14ac:dyDescent="0.2">
      <c r="A51" s="107"/>
      <c r="B51" s="31" t="s">
        <v>41</v>
      </c>
      <c r="C51" s="27">
        <v>2401309.3400000003</v>
      </c>
      <c r="D51" s="21">
        <v>2282859.3000000003</v>
      </c>
      <c r="E51" s="51">
        <f t="shared" si="10"/>
        <v>118450.04000000004</v>
      </c>
      <c r="F51" s="75">
        <f t="shared" si="11"/>
        <v>0.9506727275712008</v>
      </c>
      <c r="G51" s="27">
        <v>807214.15</v>
      </c>
      <c r="H51" s="21">
        <v>791785.15</v>
      </c>
      <c r="I51" s="28">
        <f t="shared" si="13"/>
        <v>15429</v>
      </c>
      <c r="J51" s="77">
        <f t="shared" si="0"/>
        <v>0.98088611305934115</v>
      </c>
      <c r="K51" s="60">
        <f t="shared" si="14"/>
        <v>3208523.49</v>
      </c>
      <c r="L51" s="52"/>
      <c r="M51" s="33">
        <f t="shared" si="1"/>
        <v>3208523.49</v>
      </c>
      <c r="N51" s="27">
        <f t="shared" si="2"/>
        <v>3074644.45</v>
      </c>
      <c r="O51" s="21"/>
      <c r="P51" s="33">
        <f t="shared" si="3"/>
        <v>3074644.45</v>
      </c>
      <c r="Q51" s="3">
        <f t="shared" si="4"/>
        <v>133879.04000000004</v>
      </c>
      <c r="R51" s="14">
        <f t="shared" si="5"/>
        <v>133879.04000000004</v>
      </c>
      <c r="S51" s="29">
        <f t="shared" si="6"/>
        <v>0.95827394113919984</v>
      </c>
      <c r="T51" s="29">
        <f t="shared" si="7"/>
        <v>0.95827394113919984</v>
      </c>
      <c r="U51" s="1">
        <f t="shared" si="8"/>
        <v>2401.3093400000002</v>
      </c>
      <c r="V51" s="1">
        <v>1000</v>
      </c>
    </row>
    <row r="52" spans="1:22" ht="24.75" customHeight="1" thickBot="1" x14ac:dyDescent="0.25">
      <c r="A52" s="108"/>
      <c r="B52" s="32" t="s">
        <v>37</v>
      </c>
      <c r="C52" s="8">
        <f>C50-C51</f>
        <v>9125874.6699999999</v>
      </c>
      <c r="D52" s="26">
        <f t="shared" ref="D52:H52" si="29">D50-D51</f>
        <v>5902802.75</v>
      </c>
      <c r="E52" s="85">
        <f t="shared" si="10"/>
        <v>3223071.92</v>
      </c>
      <c r="F52" s="73">
        <f t="shared" si="11"/>
        <v>0.64682049265969155</v>
      </c>
      <c r="G52" s="8">
        <f t="shared" si="29"/>
        <v>2489125.11</v>
      </c>
      <c r="H52" s="26">
        <f t="shared" si="29"/>
        <v>2142019.61</v>
      </c>
      <c r="I52" s="9">
        <f t="shared" si="13"/>
        <v>347105.5</v>
      </c>
      <c r="J52" s="78">
        <f t="shared" si="0"/>
        <v>0.86055120387259276</v>
      </c>
      <c r="K52" s="61">
        <f t="shared" si="14"/>
        <v>11614999.779999999</v>
      </c>
      <c r="L52" s="58">
        <f>L50</f>
        <v>553089.54</v>
      </c>
      <c r="M52" s="33">
        <f t="shared" si="1"/>
        <v>11061910.239999998</v>
      </c>
      <c r="N52" s="8">
        <f t="shared" si="2"/>
        <v>8044822.3599999994</v>
      </c>
      <c r="O52" s="26">
        <f>O50</f>
        <v>435443.7</v>
      </c>
      <c r="P52" s="33">
        <f t="shared" si="3"/>
        <v>7609378.6599999992</v>
      </c>
      <c r="Q52" s="46">
        <f t="shared" si="4"/>
        <v>3570177.42</v>
      </c>
      <c r="R52" s="14">
        <f t="shared" si="5"/>
        <v>3452531.5799999991</v>
      </c>
      <c r="S52" s="47">
        <f t="shared" si="6"/>
        <v>0.69262354820294281</v>
      </c>
      <c r="T52" s="47">
        <f t="shared" si="7"/>
        <v>0.68789011074094564</v>
      </c>
      <c r="U52" s="1">
        <f t="shared" si="8"/>
        <v>9125.8746699999992</v>
      </c>
      <c r="V52" s="1">
        <v>1000</v>
      </c>
    </row>
    <row r="53" spans="1:22" ht="24.75" customHeight="1" x14ac:dyDescent="0.2">
      <c r="A53" s="106">
        <v>17</v>
      </c>
      <c r="B53" s="39" t="s">
        <v>15</v>
      </c>
      <c r="C53" s="6">
        <v>26861401.400000002</v>
      </c>
      <c r="D53" s="25">
        <v>22519465.84</v>
      </c>
      <c r="E53" s="53">
        <f t="shared" si="10"/>
        <v>4341935.5600000024</v>
      </c>
      <c r="F53" s="71">
        <f t="shared" si="11"/>
        <v>0.83835781702737211</v>
      </c>
      <c r="G53" s="6">
        <v>7204676.7199999997</v>
      </c>
      <c r="H53" s="25">
        <v>5044649.9800000004</v>
      </c>
      <c r="I53" s="7">
        <f t="shared" si="13"/>
        <v>2160026.7399999993</v>
      </c>
      <c r="J53" s="76">
        <f t="shared" si="0"/>
        <v>0.70019102536498001</v>
      </c>
      <c r="K53" s="59">
        <f t="shared" si="14"/>
        <v>34066078.120000005</v>
      </c>
      <c r="L53" s="69">
        <v>1277972.69</v>
      </c>
      <c r="M53" s="41">
        <f t="shared" si="1"/>
        <v>32788105.430000003</v>
      </c>
      <c r="N53" s="6">
        <f t="shared" si="2"/>
        <v>27564115.82</v>
      </c>
      <c r="O53" s="25">
        <v>1019998.9099999999</v>
      </c>
      <c r="P53" s="41">
        <f t="shared" si="3"/>
        <v>26544116.91</v>
      </c>
      <c r="Q53" s="6">
        <f t="shared" si="4"/>
        <v>6501962.3000000045</v>
      </c>
      <c r="R53" s="7">
        <f t="shared" si="5"/>
        <v>6243988.5200000033</v>
      </c>
      <c r="S53" s="42">
        <f t="shared" si="6"/>
        <v>0.809136752487433</v>
      </c>
      <c r="T53" s="42">
        <f t="shared" si="7"/>
        <v>0.8095654372793688</v>
      </c>
      <c r="U53" s="1">
        <f t="shared" si="8"/>
        <v>26861.401400000002</v>
      </c>
      <c r="V53" s="1">
        <v>1000</v>
      </c>
    </row>
    <row r="54" spans="1:22" ht="24.75" customHeight="1" x14ac:dyDescent="0.2">
      <c r="A54" s="107"/>
      <c r="B54" s="31" t="s">
        <v>41</v>
      </c>
      <c r="C54" s="27">
        <v>6676596.04</v>
      </c>
      <c r="D54" s="21">
        <v>6616907.3399999999</v>
      </c>
      <c r="E54" s="51">
        <f t="shared" si="10"/>
        <v>59688.700000000186</v>
      </c>
      <c r="F54" s="72">
        <f t="shared" si="11"/>
        <v>0.99106001027433732</v>
      </c>
      <c r="G54" s="27">
        <v>2030450.47</v>
      </c>
      <c r="H54" s="21">
        <v>924457.2</v>
      </c>
      <c r="I54" s="28">
        <f t="shared" si="13"/>
        <v>1105993.27</v>
      </c>
      <c r="J54" s="77">
        <f t="shared" si="0"/>
        <v>0.45529660223625151</v>
      </c>
      <c r="K54" s="60">
        <f t="shared" si="14"/>
        <v>8707046.5099999998</v>
      </c>
      <c r="L54" s="52"/>
      <c r="M54" s="33">
        <f t="shared" si="1"/>
        <v>8707046.5099999998</v>
      </c>
      <c r="N54" s="27">
        <f t="shared" si="2"/>
        <v>7541364.54</v>
      </c>
      <c r="O54" s="21"/>
      <c r="P54" s="33">
        <f t="shared" si="3"/>
        <v>7541364.54</v>
      </c>
      <c r="Q54" s="3">
        <f t="shared" si="4"/>
        <v>1165681.9699999997</v>
      </c>
      <c r="R54" s="14">
        <f t="shared" si="5"/>
        <v>1165681.9699999997</v>
      </c>
      <c r="S54" s="29">
        <f t="shared" si="6"/>
        <v>0.8661220003061636</v>
      </c>
      <c r="T54" s="29">
        <f t="shared" si="7"/>
        <v>0.8661220003061636</v>
      </c>
      <c r="U54" s="1">
        <f t="shared" si="8"/>
        <v>6676.5960400000004</v>
      </c>
      <c r="V54" s="1">
        <v>1000</v>
      </c>
    </row>
    <row r="55" spans="1:22" ht="24.75" customHeight="1" thickBot="1" x14ac:dyDescent="0.25">
      <c r="A55" s="108"/>
      <c r="B55" s="32" t="s">
        <v>37</v>
      </c>
      <c r="C55" s="8">
        <f>C53-C54</f>
        <v>20184805.360000003</v>
      </c>
      <c r="D55" s="26">
        <f t="shared" ref="D55:H55" si="30">D53-D54</f>
        <v>15902558.5</v>
      </c>
      <c r="E55" s="85">
        <f t="shared" si="10"/>
        <v>4282246.8600000031</v>
      </c>
      <c r="F55" s="73">
        <f t="shared" si="11"/>
        <v>0.78784799835196417</v>
      </c>
      <c r="G55" s="8">
        <f t="shared" si="30"/>
        <v>5174226.25</v>
      </c>
      <c r="H55" s="26">
        <f t="shared" si="30"/>
        <v>4120192.7800000003</v>
      </c>
      <c r="I55" s="9">
        <f t="shared" si="13"/>
        <v>1054033.4699999997</v>
      </c>
      <c r="J55" s="78">
        <f t="shared" si="0"/>
        <v>0.79629157692901431</v>
      </c>
      <c r="K55" s="61">
        <f t="shared" si="14"/>
        <v>25359031.610000003</v>
      </c>
      <c r="L55" s="58">
        <f>L53</f>
        <v>1277972.69</v>
      </c>
      <c r="M55" s="33">
        <f t="shared" si="1"/>
        <v>24081058.920000002</v>
      </c>
      <c r="N55" s="8">
        <f t="shared" si="2"/>
        <v>20022751.280000001</v>
      </c>
      <c r="O55" s="26">
        <f>O53</f>
        <v>1019998.9099999999</v>
      </c>
      <c r="P55" s="33">
        <f t="shared" si="3"/>
        <v>19002752.370000001</v>
      </c>
      <c r="Q55" s="46">
        <f t="shared" si="4"/>
        <v>5336280.3300000019</v>
      </c>
      <c r="R55" s="14">
        <f t="shared" si="5"/>
        <v>5078306.5500000007</v>
      </c>
      <c r="S55" s="47">
        <f t="shared" si="6"/>
        <v>0.78957081594962364</v>
      </c>
      <c r="T55" s="47">
        <f t="shared" si="7"/>
        <v>0.78911614448223777</v>
      </c>
      <c r="U55" s="1">
        <f t="shared" si="8"/>
        <v>20184.805360000002</v>
      </c>
      <c r="V55" s="1">
        <v>1000</v>
      </c>
    </row>
    <row r="56" spans="1:22" ht="24.75" customHeight="1" x14ac:dyDescent="0.2">
      <c r="A56" s="106">
        <v>18</v>
      </c>
      <c r="B56" s="39" t="s">
        <v>16</v>
      </c>
      <c r="C56" s="6">
        <v>79307602.789999992</v>
      </c>
      <c r="D56" s="25">
        <v>54521943.870000005</v>
      </c>
      <c r="E56" s="53">
        <f t="shared" si="10"/>
        <v>24785658.919999987</v>
      </c>
      <c r="F56" s="74">
        <f t="shared" si="11"/>
        <v>0.68747436502865467</v>
      </c>
      <c r="G56" s="6">
        <v>22745241.600000001</v>
      </c>
      <c r="H56" s="25">
        <v>20112006.23</v>
      </c>
      <c r="I56" s="7">
        <f t="shared" si="13"/>
        <v>2633235.370000001</v>
      </c>
      <c r="J56" s="76">
        <f t="shared" si="0"/>
        <v>0.88422917565316161</v>
      </c>
      <c r="K56" s="59">
        <f t="shared" si="14"/>
        <v>102052844.38999999</v>
      </c>
      <c r="L56" s="69">
        <v>3926632.68</v>
      </c>
      <c r="M56" s="41">
        <f t="shared" si="1"/>
        <v>98126211.709999979</v>
      </c>
      <c r="N56" s="6">
        <f t="shared" si="2"/>
        <v>74633950.100000009</v>
      </c>
      <c r="O56" s="25">
        <v>3094776.85</v>
      </c>
      <c r="P56" s="41">
        <f t="shared" si="3"/>
        <v>71539173.250000015</v>
      </c>
      <c r="Q56" s="6">
        <f t="shared" si="4"/>
        <v>27418894.289999977</v>
      </c>
      <c r="R56" s="7">
        <f t="shared" si="5"/>
        <v>26587038.459999964</v>
      </c>
      <c r="S56" s="42">
        <f t="shared" si="6"/>
        <v>0.73132650585203374</v>
      </c>
      <c r="T56" s="42">
        <f t="shared" si="7"/>
        <v>0.729052635410254</v>
      </c>
      <c r="U56" s="1">
        <f t="shared" si="8"/>
        <v>79307.60278999999</v>
      </c>
      <c r="V56" s="1">
        <v>1000</v>
      </c>
    </row>
    <row r="57" spans="1:22" ht="24.75" customHeight="1" x14ac:dyDescent="0.2">
      <c r="A57" s="107"/>
      <c r="B57" s="31" t="s">
        <v>41</v>
      </c>
      <c r="C57" s="27">
        <v>13914586.68</v>
      </c>
      <c r="D57" s="21">
        <v>13190768.320000002</v>
      </c>
      <c r="E57" s="51">
        <f t="shared" si="10"/>
        <v>723818.35999999754</v>
      </c>
      <c r="F57" s="75">
        <f t="shared" si="11"/>
        <v>0.9479813251628687</v>
      </c>
      <c r="G57" s="27">
        <v>4483698.0199999996</v>
      </c>
      <c r="H57" s="21">
        <v>4261477.3899999997</v>
      </c>
      <c r="I57" s="28">
        <f t="shared" si="13"/>
        <v>222220.62999999989</v>
      </c>
      <c r="J57" s="77">
        <f t="shared" si="0"/>
        <v>0.9504380917250087</v>
      </c>
      <c r="K57" s="60">
        <f t="shared" si="14"/>
        <v>18398284.699999999</v>
      </c>
      <c r="L57" s="52"/>
      <c r="M57" s="33">
        <f t="shared" si="1"/>
        <v>18398284.699999999</v>
      </c>
      <c r="N57" s="27">
        <f t="shared" si="2"/>
        <v>17452245.710000001</v>
      </c>
      <c r="O57" s="21"/>
      <c r="P57" s="33">
        <f t="shared" si="3"/>
        <v>17452245.710000001</v>
      </c>
      <c r="Q57" s="3">
        <f t="shared" si="4"/>
        <v>946038.98999999836</v>
      </c>
      <c r="R57" s="14">
        <f t="shared" si="5"/>
        <v>946038.98999999836</v>
      </c>
      <c r="S57" s="29">
        <f t="shared" si="6"/>
        <v>0.94858004398638318</v>
      </c>
      <c r="T57" s="29">
        <f t="shared" si="7"/>
        <v>0.94858004398638318</v>
      </c>
      <c r="U57" s="1">
        <f t="shared" si="8"/>
        <v>13914.58668</v>
      </c>
      <c r="V57" s="1">
        <v>1000</v>
      </c>
    </row>
    <row r="58" spans="1:22" ht="24.75" customHeight="1" thickBot="1" x14ac:dyDescent="0.25">
      <c r="A58" s="108"/>
      <c r="B58" s="32" t="s">
        <v>37</v>
      </c>
      <c r="C58" s="8">
        <f>C56-C57</f>
        <v>65393016.109999992</v>
      </c>
      <c r="D58" s="26">
        <f t="shared" ref="D58:H58" si="31">D56-D57</f>
        <v>41331175.550000004</v>
      </c>
      <c r="E58" s="85">
        <f t="shared" si="10"/>
        <v>24061840.559999987</v>
      </c>
      <c r="F58" s="73">
        <f t="shared" si="11"/>
        <v>0.63204265544925042</v>
      </c>
      <c r="G58" s="8">
        <f t="shared" si="31"/>
        <v>18261543.580000002</v>
      </c>
      <c r="H58" s="26">
        <f t="shared" si="31"/>
        <v>15850528.84</v>
      </c>
      <c r="I58" s="9">
        <f t="shared" si="13"/>
        <v>2411014.7400000021</v>
      </c>
      <c r="J58" s="78">
        <f t="shared" si="0"/>
        <v>0.86797311358495788</v>
      </c>
      <c r="K58" s="61">
        <f t="shared" si="14"/>
        <v>83654559.689999998</v>
      </c>
      <c r="L58" s="58">
        <f>L56</f>
        <v>3926632.68</v>
      </c>
      <c r="M58" s="33">
        <f t="shared" si="1"/>
        <v>79727927.00999999</v>
      </c>
      <c r="N58" s="8">
        <f t="shared" si="2"/>
        <v>57181704.390000001</v>
      </c>
      <c r="O58" s="26">
        <f>O56</f>
        <v>3094776.85</v>
      </c>
      <c r="P58" s="33">
        <f t="shared" si="3"/>
        <v>54086927.539999999</v>
      </c>
      <c r="Q58" s="46">
        <f t="shared" si="4"/>
        <v>26472855.299999997</v>
      </c>
      <c r="R58" s="14">
        <f t="shared" si="5"/>
        <v>25640999.469999991</v>
      </c>
      <c r="S58" s="47">
        <f t="shared" si="6"/>
        <v>0.68354557841077801</v>
      </c>
      <c r="T58" s="47">
        <f t="shared" si="7"/>
        <v>0.67839375195615037</v>
      </c>
      <c r="U58" s="1">
        <f t="shared" si="8"/>
        <v>65393.01610999999</v>
      </c>
      <c r="V58" s="1">
        <v>1000</v>
      </c>
    </row>
    <row r="59" spans="1:22" ht="24.75" customHeight="1" x14ac:dyDescent="0.2">
      <c r="A59" s="106">
        <v>19</v>
      </c>
      <c r="B59" s="39" t="s">
        <v>17</v>
      </c>
      <c r="C59" s="6">
        <v>18450296.850000001</v>
      </c>
      <c r="D59" s="25">
        <v>9790313.3200000003</v>
      </c>
      <c r="E59" s="53">
        <f t="shared" si="10"/>
        <v>8659983.5300000012</v>
      </c>
      <c r="F59" s="71">
        <f t="shared" si="11"/>
        <v>0.53063175078399882</v>
      </c>
      <c r="G59" s="6">
        <v>5756337.2199999997</v>
      </c>
      <c r="H59" s="25">
        <v>5230640.34</v>
      </c>
      <c r="I59" s="7">
        <f t="shared" si="13"/>
        <v>525696.87999999989</v>
      </c>
      <c r="J59" s="76">
        <f t="shared" si="0"/>
        <v>0.90867510711959298</v>
      </c>
      <c r="K59" s="59">
        <f t="shared" si="14"/>
        <v>24206634.07</v>
      </c>
      <c r="L59" s="69">
        <v>418424.3</v>
      </c>
      <c r="M59" s="41">
        <f t="shared" si="1"/>
        <v>23788209.77</v>
      </c>
      <c r="N59" s="6">
        <f t="shared" si="2"/>
        <v>15020953.66</v>
      </c>
      <c r="O59" s="25">
        <v>286350.94</v>
      </c>
      <c r="P59" s="41">
        <f t="shared" si="3"/>
        <v>14734602.720000001</v>
      </c>
      <c r="Q59" s="6">
        <f t="shared" si="4"/>
        <v>9185680.4100000001</v>
      </c>
      <c r="R59" s="7">
        <f t="shared" si="5"/>
        <v>9053607.0499999989</v>
      </c>
      <c r="S59" s="42">
        <f t="shared" si="6"/>
        <v>0.62053045526952932</v>
      </c>
      <c r="T59" s="42">
        <f t="shared" si="7"/>
        <v>0.61940780169940468</v>
      </c>
      <c r="U59" s="1">
        <f t="shared" si="8"/>
        <v>18450.296850000002</v>
      </c>
      <c r="V59" s="1">
        <v>1000</v>
      </c>
    </row>
    <row r="60" spans="1:22" ht="24.75" customHeight="1" x14ac:dyDescent="0.2">
      <c r="A60" s="107"/>
      <c r="B60" s="31" t="s">
        <v>41</v>
      </c>
      <c r="C60" s="27">
        <v>5796687.9300000016</v>
      </c>
      <c r="D60" s="21">
        <v>5454071.790000001</v>
      </c>
      <c r="E60" s="51">
        <f t="shared" si="10"/>
        <v>342616.1400000006</v>
      </c>
      <c r="F60" s="75">
        <f t="shared" si="11"/>
        <v>0.94089449973202188</v>
      </c>
      <c r="G60" s="27">
        <v>2020381.38</v>
      </c>
      <c r="H60" s="21">
        <v>2034260.28</v>
      </c>
      <c r="I60" s="28">
        <f t="shared" si="13"/>
        <v>-13878.90000000014</v>
      </c>
      <c r="J60" s="77">
        <f t="shared" si="0"/>
        <v>1.0068694456093237</v>
      </c>
      <c r="K60" s="60">
        <f t="shared" si="14"/>
        <v>7817069.3100000015</v>
      </c>
      <c r="L60" s="52"/>
      <c r="M60" s="33">
        <f t="shared" si="1"/>
        <v>7817069.3100000015</v>
      </c>
      <c r="N60" s="27">
        <f t="shared" si="2"/>
        <v>7488332.0700000012</v>
      </c>
      <c r="O60" s="21"/>
      <c r="P60" s="33">
        <f t="shared" si="3"/>
        <v>7488332.0700000012</v>
      </c>
      <c r="Q60" s="3">
        <f t="shared" si="4"/>
        <v>328737.24000000022</v>
      </c>
      <c r="R60" s="14">
        <f t="shared" si="5"/>
        <v>328737.24000000022</v>
      </c>
      <c r="S60" s="29">
        <f t="shared" si="6"/>
        <v>0.95794622933949647</v>
      </c>
      <c r="T60" s="29">
        <f t="shared" si="7"/>
        <v>0.95794622933949647</v>
      </c>
      <c r="U60" s="1">
        <f t="shared" si="8"/>
        <v>5796.6879300000019</v>
      </c>
      <c r="V60" s="1">
        <v>1000</v>
      </c>
    </row>
    <row r="61" spans="1:22" ht="24.75" customHeight="1" thickBot="1" x14ac:dyDescent="0.25">
      <c r="A61" s="108"/>
      <c r="B61" s="32" t="s">
        <v>37</v>
      </c>
      <c r="C61" s="8">
        <f>C59-C60</f>
        <v>12653608.92</v>
      </c>
      <c r="D61" s="26">
        <f t="shared" ref="D61:H61" si="32">D59-D60</f>
        <v>4336241.5299999993</v>
      </c>
      <c r="E61" s="85">
        <f t="shared" si="10"/>
        <v>8317367.3900000006</v>
      </c>
      <c r="F61" s="73">
        <f t="shared" si="11"/>
        <v>0.34268812616345656</v>
      </c>
      <c r="G61" s="8">
        <f t="shared" si="32"/>
        <v>3735955.84</v>
      </c>
      <c r="H61" s="26">
        <f t="shared" si="32"/>
        <v>3196380.0599999996</v>
      </c>
      <c r="I61" s="9">
        <f t="shared" si="13"/>
        <v>539575.78000000026</v>
      </c>
      <c r="J61" s="78">
        <f t="shared" si="0"/>
        <v>0.85557222753468087</v>
      </c>
      <c r="K61" s="61">
        <f t="shared" si="14"/>
        <v>16389564.76</v>
      </c>
      <c r="L61" s="58">
        <f>L59</f>
        <v>418424.3</v>
      </c>
      <c r="M61" s="33">
        <f t="shared" si="1"/>
        <v>15971140.459999999</v>
      </c>
      <c r="N61" s="8">
        <f t="shared" si="2"/>
        <v>7532621.5899999989</v>
      </c>
      <c r="O61" s="26">
        <f>O59</f>
        <v>286350.94</v>
      </c>
      <c r="P61" s="33">
        <f t="shared" si="3"/>
        <v>7246270.6499999985</v>
      </c>
      <c r="Q61" s="46">
        <f t="shared" si="4"/>
        <v>8856943.1700000018</v>
      </c>
      <c r="R61" s="14">
        <f t="shared" si="5"/>
        <v>8724869.8100000005</v>
      </c>
      <c r="S61" s="47">
        <f t="shared" si="6"/>
        <v>0.45959863488162567</v>
      </c>
      <c r="T61" s="47">
        <f t="shared" si="7"/>
        <v>0.45371028250289391</v>
      </c>
      <c r="U61" s="1">
        <f t="shared" si="8"/>
        <v>12653.608920000001</v>
      </c>
      <c r="V61" s="1">
        <v>1000</v>
      </c>
    </row>
    <row r="62" spans="1:22" ht="24.75" customHeight="1" x14ac:dyDescent="0.2">
      <c r="A62" s="106">
        <v>20</v>
      </c>
      <c r="B62" s="39" t="s">
        <v>18</v>
      </c>
      <c r="C62" s="6">
        <v>5527574.1399999997</v>
      </c>
      <c r="D62" s="25">
        <v>3133836.4900000007</v>
      </c>
      <c r="E62" s="53">
        <f t="shared" si="10"/>
        <v>2393737.649999999</v>
      </c>
      <c r="F62" s="71">
        <f t="shared" si="11"/>
        <v>0.56694607989464274</v>
      </c>
      <c r="G62" s="6">
        <v>1573565.49</v>
      </c>
      <c r="H62" s="25">
        <v>1438883.21</v>
      </c>
      <c r="I62" s="7">
        <f t="shared" si="13"/>
        <v>134682.28000000003</v>
      </c>
      <c r="J62" s="76">
        <f t="shared" si="0"/>
        <v>0.91440948542917011</v>
      </c>
      <c r="K62" s="59">
        <f t="shared" si="14"/>
        <v>7101139.6299999999</v>
      </c>
      <c r="L62" s="69">
        <v>72882.899999999994</v>
      </c>
      <c r="M62" s="41">
        <f t="shared" si="1"/>
        <v>7028256.7299999995</v>
      </c>
      <c r="N62" s="6">
        <f t="shared" si="2"/>
        <v>4572719.7000000011</v>
      </c>
      <c r="O62" s="25">
        <v>54802.200000000004</v>
      </c>
      <c r="P62" s="7">
        <f t="shared" si="3"/>
        <v>4517917.5000000009</v>
      </c>
      <c r="Q62" s="6">
        <f t="shared" si="4"/>
        <v>2528419.9299999988</v>
      </c>
      <c r="R62" s="7">
        <f t="shared" si="5"/>
        <v>2510339.2299999986</v>
      </c>
      <c r="S62" s="42">
        <f t="shared" si="6"/>
        <v>0.64394166827557531</v>
      </c>
      <c r="T62" s="19">
        <f t="shared" si="7"/>
        <v>0.64282192207284394</v>
      </c>
      <c r="U62" s="1">
        <f t="shared" si="8"/>
        <v>5527.5741399999997</v>
      </c>
      <c r="V62" s="1">
        <v>1000</v>
      </c>
    </row>
    <row r="63" spans="1:22" ht="24.75" customHeight="1" x14ac:dyDescent="0.2">
      <c r="A63" s="107"/>
      <c r="B63" s="48" t="s">
        <v>41</v>
      </c>
      <c r="C63" s="49">
        <v>1210112.25</v>
      </c>
      <c r="D63" s="50">
        <v>1042065.92</v>
      </c>
      <c r="E63" s="56">
        <f t="shared" si="10"/>
        <v>168046.32999999996</v>
      </c>
      <c r="F63" s="75">
        <f t="shared" si="11"/>
        <v>0.86113161816186889</v>
      </c>
      <c r="G63" s="27">
        <v>377926.86</v>
      </c>
      <c r="H63" s="21">
        <v>459696</v>
      </c>
      <c r="I63" s="28">
        <f t="shared" si="13"/>
        <v>-81769.140000000014</v>
      </c>
      <c r="J63" s="77">
        <f t="shared" si="0"/>
        <v>1.2163623405862183</v>
      </c>
      <c r="K63" s="63">
        <f t="shared" si="14"/>
        <v>1588039.1099999999</v>
      </c>
      <c r="L63" s="57"/>
      <c r="M63" s="33">
        <f t="shared" si="1"/>
        <v>1588039.1099999999</v>
      </c>
      <c r="N63" s="49">
        <f t="shared" si="2"/>
        <v>1501761.92</v>
      </c>
      <c r="O63" s="50"/>
      <c r="P63" s="33">
        <f t="shared" si="3"/>
        <v>1501761.92</v>
      </c>
      <c r="Q63" s="3">
        <f t="shared" si="4"/>
        <v>86277.189999999944</v>
      </c>
      <c r="R63" s="14">
        <v>86277.189999999944</v>
      </c>
      <c r="S63" s="30">
        <f t="shared" si="6"/>
        <v>0.94567061386794182</v>
      </c>
      <c r="T63" s="19">
        <f t="shared" si="7"/>
        <v>0.94567061386794182</v>
      </c>
      <c r="U63" s="1">
        <f t="shared" si="8"/>
        <v>1210.1122499999999</v>
      </c>
      <c r="V63" s="1">
        <v>1000</v>
      </c>
    </row>
    <row r="64" spans="1:22" ht="24.75" customHeight="1" thickBot="1" x14ac:dyDescent="0.25">
      <c r="A64" s="108"/>
      <c r="B64" s="32" t="s">
        <v>37</v>
      </c>
      <c r="C64" s="8">
        <f>C62-C63</f>
        <v>4317461.8899999997</v>
      </c>
      <c r="D64" s="26">
        <f t="shared" ref="D64:H64" si="33">D62-D63</f>
        <v>2091770.5700000008</v>
      </c>
      <c r="E64" s="85">
        <f t="shared" si="10"/>
        <v>2225691.3199999989</v>
      </c>
      <c r="F64" s="73">
        <f t="shared" si="11"/>
        <v>0.48449080114520732</v>
      </c>
      <c r="G64" s="8">
        <f t="shared" si="33"/>
        <v>1195638.6299999999</v>
      </c>
      <c r="H64" s="26">
        <f t="shared" si="33"/>
        <v>979187.21</v>
      </c>
      <c r="I64" s="9">
        <f t="shared" si="13"/>
        <v>216451.41999999993</v>
      </c>
      <c r="J64" s="78">
        <f t="shared" si="0"/>
        <v>0.818965852583736</v>
      </c>
      <c r="K64" s="61">
        <f t="shared" si="14"/>
        <v>5513100.5199999996</v>
      </c>
      <c r="L64" s="58">
        <f>L62</f>
        <v>72882.899999999994</v>
      </c>
      <c r="M64" s="33">
        <f t="shared" si="1"/>
        <v>5440217.6199999992</v>
      </c>
      <c r="N64" s="8">
        <f t="shared" si="2"/>
        <v>3070957.7800000007</v>
      </c>
      <c r="O64" s="26">
        <f>O62</f>
        <v>54802.200000000004</v>
      </c>
      <c r="P64" s="33">
        <f t="shared" si="3"/>
        <v>3016155.5800000005</v>
      </c>
      <c r="Q64" s="46">
        <f t="shared" si="4"/>
        <v>2442142.7399999988</v>
      </c>
      <c r="R64" s="14">
        <v>86277.189999999944</v>
      </c>
      <c r="S64" s="47">
        <f t="shared" si="6"/>
        <v>0.55702916514208611</v>
      </c>
      <c r="T64" s="19">
        <f t="shared" si="7"/>
        <v>0.55441818520487807</v>
      </c>
      <c r="U64" s="1">
        <f t="shared" si="8"/>
        <v>4317.4618899999996</v>
      </c>
      <c r="V64" s="1">
        <v>1000</v>
      </c>
    </row>
    <row r="65" spans="1:22" s="10" customFormat="1" ht="22.15" customHeight="1" thickBot="1" x14ac:dyDescent="0.25">
      <c r="A65" s="109"/>
      <c r="B65" s="87" t="s">
        <v>43</v>
      </c>
      <c r="C65" s="4">
        <f>C5+C8+C11+C14+C17+C20+C23+C26+C29+C32+C35+C38+C41+C44+C47+C50+C53+C56+C59+C62</f>
        <v>759447407.37</v>
      </c>
      <c r="D65" s="22">
        <f>D5+D8+D11+D14+D17+D20+D23+D26+D29+D32+D35+D38+D41+D44+D47+D50+D53+D56+D59+D62</f>
        <v>554301432.64999998</v>
      </c>
      <c r="E65" s="23">
        <f>E5+E8+E11+E14+E17+E20+E23+E26+E29+E32+E35+E38+E41+E44+E47+E50+E53+E56+E59+E62</f>
        <v>205145974.72</v>
      </c>
      <c r="F65" s="91">
        <f t="shared" si="11"/>
        <v>0.72987467897160963</v>
      </c>
      <c r="G65" s="4">
        <f>G5+G8+G11+G14+G17+G20+G23+G26+G29+G32+G35+G38+G41+G44+G47+G50+G53+G56+G59+G62</f>
        <v>227157797.76999998</v>
      </c>
      <c r="H65" s="89">
        <f>H5+H8+H11+H14+H17+H20+H23+H26+H29+H32+H35+H38+H41+H44+H47+H50+H53+H56+H59+H62</f>
        <v>208114912.58000001</v>
      </c>
      <c r="I65" s="37">
        <f>I5+I8+I11+I14+I17+I20+I23+I26+I29+I32+I35+I38+I41+I44+I47+I50+I53+I56+I59+I62</f>
        <v>19042885.189999998</v>
      </c>
      <c r="J65" s="90">
        <f t="shared" si="0"/>
        <v>0.91616891263719191</v>
      </c>
      <c r="K65" s="70">
        <f t="shared" si="14"/>
        <v>986605205.13999999</v>
      </c>
      <c r="L65" s="22">
        <f>L5+L8+L11+L14+L17+L20+L23+L26+L29+L32+L35+L38+L41+L44+L47+L50+L53+L56+L59+L62</f>
        <v>34991727.629999995</v>
      </c>
      <c r="M65" s="24">
        <f>M5+M8+M11+M14+M17+M20+M23+M26+M29+M32+M35+M38+M41+M44+M47+M50+M53+M56+M59+M62</f>
        <v>951613477.50999999</v>
      </c>
      <c r="N65" s="4">
        <f t="shared" si="2"/>
        <v>762416345.23000002</v>
      </c>
      <c r="O65" s="37">
        <f>O5+O8+O11+O14+O17+O20+O23+O26+O29+O32+O35+O38+O41+O44+O47+O50+O53+O56+O59+O62</f>
        <v>27455031.860000007</v>
      </c>
      <c r="P65" s="23">
        <f>P5+P8+P11+P14+P17+P20+P23+P26+P29+P32+P35+P38+P41+P44+P47+P50+P53+P56+P59+P62</f>
        <v>734961313.37000012</v>
      </c>
      <c r="Q65" s="22">
        <f t="shared" si="4"/>
        <v>224188859.90999997</v>
      </c>
      <c r="R65" s="22">
        <f>R5+R8+R11+R14+R17+R20+R23+R26+R29+R32+R35+R38+R41+R44+R47+R50+R53+R56+R59+R62</f>
        <v>216652164.14000008</v>
      </c>
      <c r="S65" s="13">
        <f t="shared" si="6"/>
        <v>0.77276740610932881</v>
      </c>
      <c r="T65" s="88">
        <f t="shared" si="7"/>
        <v>0.77233176151845417</v>
      </c>
      <c r="U65" s="1">
        <f t="shared" si="8"/>
        <v>759447.40737000003</v>
      </c>
      <c r="V65" s="1">
        <v>1000</v>
      </c>
    </row>
    <row r="66" spans="1:22" s="10" customFormat="1" ht="22.15" customHeight="1" thickBot="1" x14ac:dyDescent="0.25">
      <c r="A66" s="110"/>
      <c r="B66" s="87" t="s">
        <v>41</v>
      </c>
      <c r="C66" s="4">
        <f t="shared" ref="C66:E67" si="34">C6+C9+C12+C15+C18+C21+C24+C27+C30+C33+C36+C39+C42+C45+C48+C51+C54+C57+C60+C63</f>
        <v>123959362.27000004</v>
      </c>
      <c r="D66" s="22">
        <f t="shared" si="34"/>
        <v>117115490.09000002</v>
      </c>
      <c r="E66" s="23">
        <f t="shared" si="34"/>
        <v>6843872.1800000034</v>
      </c>
      <c r="F66" s="91">
        <f t="shared" si="11"/>
        <v>0.94478938859742478</v>
      </c>
      <c r="G66" s="4">
        <f t="shared" ref="G66:I67" si="35">G6+G9+G12+G15+G18+G21+G24+G27+G30+G33+G36+G39+G42+G45+G48+G51+G54+G57+G60+G63</f>
        <v>41056047.68999999</v>
      </c>
      <c r="H66" s="89">
        <f t="shared" si="35"/>
        <v>34867656.019999996</v>
      </c>
      <c r="I66" s="37">
        <f t="shared" si="35"/>
        <v>6188391.6699999999</v>
      </c>
      <c r="J66" s="90">
        <f t="shared" si="0"/>
        <v>0.84926966870444032</v>
      </c>
      <c r="K66" s="70">
        <f t="shared" si="14"/>
        <v>165015409.96000004</v>
      </c>
      <c r="L66" s="22"/>
      <c r="M66" s="24">
        <f t="shared" ref="M66:M67" si="36">M6+M9+M12+M15+M18+M21+M24+M27+M30+M33+M36+M39+M42+M45+M48+M51+M54+M57+M60+M63</f>
        <v>165015409.96000001</v>
      </c>
      <c r="N66" s="4">
        <f t="shared" si="2"/>
        <v>151983146.11000001</v>
      </c>
      <c r="O66" s="37"/>
      <c r="P66" s="23">
        <f t="shared" ref="P66:P67" si="37">P6+P9+P12+P15+P18+P21+P24+P27+P30+P33+P36+P39+P42+P45+P48+P51+P54+P57+P60+P63</f>
        <v>151983146.10999998</v>
      </c>
      <c r="Q66" s="22">
        <f t="shared" si="4"/>
        <v>13032263.850000024</v>
      </c>
      <c r="R66" s="22">
        <f t="shared" ref="R66:R67" si="38">R6+R9+R12+R15+R18+R21+R24+R27+R30+R33+R36+R39+R42+R45+R48+R51+R54+R57+R60+R63</f>
        <v>13032263.850000001</v>
      </c>
      <c r="S66" s="13">
        <f t="shared" si="6"/>
        <v>0.92102395859175179</v>
      </c>
      <c r="T66" s="88">
        <f t="shared" si="7"/>
        <v>0.92102395859175179</v>
      </c>
      <c r="U66" s="1">
        <f t="shared" si="8"/>
        <v>123959.36227000004</v>
      </c>
      <c r="V66" s="1">
        <v>1000</v>
      </c>
    </row>
    <row r="67" spans="1:22" s="10" customFormat="1" ht="22.15" customHeight="1" thickBot="1" x14ac:dyDescent="0.25">
      <c r="A67" s="111"/>
      <c r="B67" s="87" t="s">
        <v>37</v>
      </c>
      <c r="C67" s="4">
        <f t="shared" si="34"/>
        <v>635488045.0999999</v>
      </c>
      <c r="D67" s="22">
        <f t="shared" si="34"/>
        <v>437185942.55999994</v>
      </c>
      <c r="E67" s="23">
        <f t="shared" si="34"/>
        <v>198302102.53999996</v>
      </c>
      <c r="F67" s="91">
        <f t="shared" si="11"/>
        <v>0.68795305581429889</v>
      </c>
      <c r="G67" s="4">
        <f t="shared" si="35"/>
        <v>186101750.08000007</v>
      </c>
      <c r="H67" s="89">
        <f t="shared" si="35"/>
        <v>173247256.56000003</v>
      </c>
      <c r="I67" s="37">
        <f t="shared" si="35"/>
        <v>12854493.51999999</v>
      </c>
      <c r="J67" s="90">
        <f t="shared" si="0"/>
        <v>0.93092760538536445</v>
      </c>
      <c r="K67" s="70">
        <f t="shared" si="14"/>
        <v>821589795.17999995</v>
      </c>
      <c r="L67" s="22">
        <f>L65</f>
        <v>34991727.629999995</v>
      </c>
      <c r="M67" s="24">
        <f t="shared" si="36"/>
        <v>786598067.54999995</v>
      </c>
      <c r="N67" s="4">
        <f t="shared" si="2"/>
        <v>610433199.12</v>
      </c>
      <c r="O67" s="37">
        <f>O65</f>
        <v>27455031.860000007</v>
      </c>
      <c r="P67" s="23">
        <f t="shared" si="37"/>
        <v>582978167.25999999</v>
      </c>
      <c r="Q67" s="22">
        <f t="shared" si="4"/>
        <v>211156596.05999994</v>
      </c>
      <c r="R67" s="22">
        <f t="shared" si="38"/>
        <v>201282115.44000006</v>
      </c>
      <c r="S67" s="13">
        <f t="shared" si="6"/>
        <v>0.74299024002149616</v>
      </c>
      <c r="T67" s="88">
        <f t="shared" si="7"/>
        <v>0.74113857039566533</v>
      </c>
      <c r="U67" s="1">
        <f t="shared" si="8"/>
        <v>635488.04509999987</v>
      </c>
      <c r="V67" s="1">
        <v>1000</v>
      </c>
    </row>
    <row r="69" spans="1:22" x14ac:dyDescent="0.2">
      <c r="G69" s="36"/>
      <c r="K69" s="36"/>
      <c r="M69" s="36"/>
      <c r="N69" s="36"/>
      <c r="P69" s="36"/>
      <c r="Q69" s="36"/>
      <c r="R69" s="36"/>
    </row>
    <row r="70" spans="1:22" x14ac:dyDescent="0.2">
      <c r="G70" s="36"/>
      <c r="H70" s="36"/>
    </row>
    <row r="71" spans="1:22" x14ac:dyDescent="0.2">
      <c r="G71" s="36"/>
    </row>
  </sheetData>
  <mergeCells count="31">
    <mergeCell ref="A1:S2"/>
    <mergeCell ref="A3:A4"/>
    <mergeCell ref="B3:B4"/>
    <mergeCell ref="C3:E3"/>
    <mergeCell ref="F3:F4"/>
    <mergeCell ref="G3:I3"/>
    <mergeCell ref="J3:J4"/>
    <mergeCell ref="K3:R3"/>
    <mergeCell ref="S3:S4"/>
    <mergeCell ref="A35:A37"/>
    <mergeCell ref="T3:T4"/>
    <mergeCell ref="A5:A7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A56:A58"/>
    <mergeCell ref="A59:A61"/>
    <mergeCell ref="A62:A64"/>
    <mergeCell ref="A65:A67"/>
    <mergeCell ref="A38:A40"/>
    <mergeCell ref="A41:A43"/>
    <mergeCell ref="A44:A46"/>
    <mergeCell ref="A47:A49"/>
    <mergeCell ref="A50:A52"/>
    <mergeCell ref="A53:A55"/>
  </mergeCells>
  <pageMargins left="0.23622047244094491" right="0.23622047244094491" top="0.19685039370078741" bottom="0.15748031496062992" header="0.31496062992125984" footer="0.31496062992125984"/>
  <pageSetup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zoomScale="70" zoomScaleNormal="70" workbookViewId="0">
      <selection activeCell="M1" sqref="M1:N1"/>
    </sheetView>
  </sheetViews>
  <sheetFormatPr defaultRowHeight="12.75" x14ac:dyDescent="0.2"/>
  <cols>
    <col min="1" max="1" width="5" customWidth="1"/>
    <col min="2" max="2" width="45.5703125" customWidth="1"/>
    <col min="3" max="3" width="22.85546875" customWidth="1"/>
    <col min="4" max="4" width="22.28515625" customWidth="1"/>
    <col min="5" max="5" width="23.7109375" customWidth="1"/>
    <col min="6" max="6" width="11.5703125" customWidth="1"/>
    <col min="7" max="7" width="22" customWidth="1"/>
    <col min="8" max="8" width="22.140625" customWidth="1"/>
    <col min="9" max="9" width="20.85546875" customWidth="1"/>
    <col min="10" max="10" width="11.5703125" customWidth="1"/>
    <col min="11" max="11" width="21.42578125" customWidth="1"/>
    <col min="12" max="12" width="22.7109375" customWidth="1"/>
    <col min="13" max="13" width="21" customWidth="1"/>
    <col min="14" max="14" width="12" customWidth="1"/>
  </cols>
  <sheetData>
    <row r="1" spans="1:14" ht="18.75" customHeight="1" x14ac:dyDescent="0.2">
      <c r="M1" s="129" t="s">
        <v>58</v>
      </c>
      <c r="N1" s="129"/>
    </row>
    <row r="2" spans="1:14" ht="51" customHeight="1" x14ac:dyDescent="0.2">
      <c r="A2" s="125" t="s">
        <v>56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</row>
    <row r="3" spans="1:14" ht="22.5" x14ac:dyDescent="0.2">
      <c r="A3" s="94"/>
      <c r="B3" s="94"/>
      <c r="C3" s="94"/>
      <c r="D3" s="94"/>
      <c r="E3" s="94"/>
      <c r="F3" s="95"/>
      <c r="G3" s="94"/>
      <c r="H3" s="94"/>
      <c r="I3" s="94"/>
      <c r="J3" s="95"/>
      <c r="K3" s="94"/>
      <c r="L3" s="94"/>
      <c r="M3" s="126"/>
      <c r="N3" s="126"/>
    </row>
    <row r="4" spans="1:14" ht="19.5" customHeight="1" x14ac:dyDescent="0.2">
      <c r="A4" s="127" t="s">
        <v>19</v>
      </c>
      <c r="B4" s="128" t="s">
        <v>0</v>
      </c>
      <c r="C4" s="127" t="s">
        <v>48</v>
      </c>
      <c r="D4" s="127"/>
      <c r="E4" s="127"/>
      <c r="F4" s="124" t="s">
        <v>20</v>
      </c>
      <c r="G4" s="127" t="s">
        <v>54</v>
      </c>
      <c r="H4" s="127"/>
      <c r="I4" s="127"/>
      <c r="J4" s="124" t="s">
        <v>20</v>
      </c>
      <c r="K4" s="127" t="s">
        <v>55</v>
      </c>
      <c r="L4" s="127"/>
      <c r="M4" s="127"/>
      <c r="N4" s="124" t="s">
        <v>20</v>
      </c>
    </row>
    <row r="5" spans="1:14" ht="56.25" x14ac:dyDescent="0.2">
      <c r="A5" s="127"/>
      <c r="B5" s="128"/>
      <c r="C5" s="96" t="s">
        <v>51</v>
      </c>
      <c r="D5" s="96" t="s">
        <v>49</v>
      </c>
      <c r="E5" s="96" t="s">
        <v>30</v>
      </c>
      <c r="F5" s="124"/>
      <c r="G5" s="96" t="s">
        <v>22</v>
      </c>
      <c r="H5" s="96" t="s">
        <v>23</v>
      </c>
      <c r="I5" s="96" t="s">
        <v>57</v>
      </c>
      <c r="J5" s="124"/>
      <c r="K5" s="96" t="s">
        <v>52</v>
      </c>
      <c r="L5" s="96" t="s">
        <v>53</v>
      </c>
      <c r="M5" s="96" t="s">
        <v>30</v>
      </c>
      <c r="N5" s="124"/>
    </row>
    <row r="6" spans="1:14" ht="30.75" customHeight="1" x14ac:dyDescent="0.2">
      <c r="A6" s="97">
        <v>1</v>
      </c>
      <c r="B6" s="98" t="s">
        <v>45</v>
      </c>
      <c r="C6" s="99">
        <v>117716.62668</v>
      </c>
      <c r="D6" s="99">
        <v>108356.69628000002</v>
      </c>
      <c r="E6" s="99">
        <f>C6-D6</f>
        <v>9359.9303999999829</v>
      </c>
      <c r="F6" s="100">
        <f>D6/C6</f>
        <v>0.92048760940590024</v>
      </c>
      <c r="G6" s="101">
        <v>23396.902189999997</v>
      </c>
      <c r="H6" s="99">
        <v>21789.919230000007</v>
      </c>
      <c r="I6" s="99">
        <f>G6-H6</f>
        <v>1606.9829599999903</v>
      </c>
      <c r="J6" s="100">
        <f>H6/G6</f>
        <v>0.93131642185148655</v>
      </c>
      <c r="K6" s="99">
        <f>C6+G6</f>
        <v>141113.52887000001</v>
      </c>
      <c r="L6" s="99">
        <f>D6+H6</f>
        <v>130146.61551000003</v>
      </c>
      <c r="M6" s="99">
        <f>K6-L6</f>
        <v>10966.913359999977</v>
      </c>
      <c r="N6" s="105">
        <f>L6/K6</f>
        <v>0.92228304792729565</v>
      </c>
    </row>
    <row r="7" spans="1:14" ht="30.75" customHeight="1" x14ac:dyDescent="0.2">
      <c r="A7" s="97">
        <v>2</v>
      </c>
      <c r="B7" s="98" t="s">
        <v>28</v>
      </c>
      <c r="C7" s="99">
        <v>142228.30674999993</v>
      </c>
      <c r="D7" s="99">
        <v>138789.09256999992</v>
      </c>
      <c r="E7" s="99">
        <f t="shared" ref="E7:E23" si="0">C7-D7</f>
        <v>3439.2141800000099</v>
      </c>
      <c r="F7" s="100">
        <f t="shared" ref="F7:F24" si="1">D7/C7</f>
        <v>0.97581905980189132</v>
      </c>
      <c r="G7" s="101">
        <v>27522.246950000004</v>
      </c>
      <c r="H7" s="99">
        <v>26773.339909999988</v>
      </c>
      <c r="I7" s="99">
        <f t="shared" ref="I7:I23" si="2">G7-H7</f>
        <v>748.90704000001642</v>
      </c>
      <c r="J7" s="100">
        <f t="shared" ref="J7:J24" si="3">H7/G7</f>
        <v>0.97278902985789772</v>
      </c>
      <c r="K7" s="99">
        <f t="shared" ref="K7:K23" si="4">C7+G7</f>
        <v>169750.55369999993</v>
      </c>
      <c r="L7" s="99">
        <f t="shared" ref="L7:L23" si="5">D7+H7</f>
        <v>165562.4324799999</v>
      </c>
      <c r="M7" s="99">
        <f t="shared" ref="M7:M23" si="6">K7-L7</f>
        <v>4188.12122000003</v>
      </c>
      <c r="N7" s="105">
        <f t="shared" ref="N7:N24" si="7">L7/K7</f>
        <v>0.97532779052136886</v>
      </c>
    </row>
    <row r="8" spans="1:14" ht="30.75" customHeight="1" x14ac:dyDescent="0.2">
      <c r="A8" s="97">
        <v>3</v>
      </c>
      <c r="B8" s="98" t="s">
        <v>46</v>
      </c>
      <c r="C8" s="99">
        <v>2193598.8761099977</v>
      </c>
      <c r="D8" s="99">
        <v>2077770.4384700009</v>
      </c>
      <c r="E8" s="99">
        <f t="shared" si="0"/>
        <v>115828.43763999688</v>
      </c>
      <c r="F8" s="100">
        <f t="shared" si="1"/>
        <v>0.94719707467875791</v>
      </c>
      <c r="G8" s="101">
        <v>465651.59360999969</v>
      </c>
      <c r="H8" s="99">
        <v>451958.80173000047</v>
      </c>
      <c r="I8" s="99">
        <f t="shared" si="2"/>
        <v>13692.791879999219</v>
      </c>
      <c r="J8" s="100">
        <f t="shared" si="3"/>
        <v>0.97059434120294785</v>
      </c>
      <c r="K8" s="99">
        <f t="shared" si="4"/>
        <v>2659250.4697199976</v>
      </c>
      <c r="L8" s="99">
        <f t="shared" si="5"/>
        <v>2529729.2402000013</v>
      </c>
      <c r="M8" s="99">
        <f t="shared" si="6"/>
        <v>129521.22951999633</v>
      </c>
      <c r="N8" s="105">
        <f t="shared" si="7"/>
        <v>0.95129408418093309</v>
      </c>
    </row>
    <row r="9" spans="1:14" ht="30.75" customHeight="1" x14ac:dyDescent="0.2">
      <c r="A9" s="97">
        <v>4</v>
      </c>
      <c r="B9" s="98" t="s">
        <v>3</v>
      </c>
      <c r="C9" s="99">
        <v>235491.47116000007</v>
      </c>
      <c r="D9" s="99">
        <v>216327.58066999997</v>
      </c>
      <c r="E9" s="99">
        <f t="shared" si="0"/>
        <v>19163.890490000107</v>
      </c>
      <c r="F9" s="100">
        <f t="shared" si="1"/>
        <v>0.91862172164621803</v>
      </c>
      <c r="G9" s="101">
        <v>50217.125369999994</v>
      </c>
      <c r="H9" s="99">
        <v>47247.550859999988</v>
      </c>
      <c r="I9" s="99">
        <f t="shared" si="2"/>
        <v>2969.5745100000058</v>
      </c>
      <c r="J9" s="100">
        <f t="shared" si="3"/>
        <v>0.94086530266079216</v>
      </c>
      <c r="K9" s="99">
        <f t="shared" si="4"/>
        <v>285708.5965300001</v>
      </c>
      <c r="L9" s="99">
        <f t="shared" si="5"/>
        <v>263575.13152999996</v>
      </c>
      <c r="M9" s="99">
        <f t="shared" si="6"/>
        <v>22133.465000000142</v>
      </c>
      <c r="N9" s="105">
        <f t="shared" si="7"/>
        <v>0.92253132993260822</v>
      </c>
    </row>
    <row r="10" spans="1:14" ht="30.75" customHeight="1" x14ac:dyDescent="0.2">
      <c r="A10" s="97">
        <v>5</v>
      </c>
      <c r="B10" s="98" t="s">
        <v>4</v>
      </c>
      <c r="C10" s="99">
        <v>442905.96123999963</v>
      </c>
      <c r="D10" s="99">
        <v>412929.47869000013</v>
      </c>
      <c r="E10" s="99">
        <f t="shared" si="0"/>
        <v>29976.482549999491</v>
      </c>
      <c r="F10" s="100">
        <f t="shared" si="1"/>
        <v>0.9323186292953145</v>
      </c>
      <c r="G10" s="101">
        <v>87285.460910000038</v>
      </c>
      <c r="H10" s="99">
        <v>81908.836019999915</v>
      </c>
      <c r="I10" s="99">
        <f t="shared" si="2"/>
        <v>5376.6248900001228</v>
      </c>
      <c r="J10" s="100">
        <f t="shared" si="3"/>
        <v>0.93840182736110023</v>
      </c>
      <c r="K10" s="99">
        <f t="shared" si="4"/>
        <v>530191.42214999965</v>
      </c>
      <c r="L10" s="99">
        <f t="shared" si="5"/>
        <v>494838.31471000006</v>
      </c>
      <c r="M10" s="99">
        <f t="shared" si="6"/>
        <v>35353.107439999585</v>
      </c>
      <c r="N10" s="105">
        <f t="shared" si="7"/>
        <v>0.93332010673307797</v>
      </c>
    </row>
    <row r="11" spans="1:14" ht="30.75" customHeight="1" x14ac:dyDescent="0.2">
      <c r="A11" s="97">
        <v>6</v>
      </c>
      <c r="B11" s="98" t="s">
        <v>5</v>
      </c>
      <c r="C11" s="99">
        <v>23662.41231</v>
      </c>
      <c r="D11" s="99">
        <v>21847.004279999997</v>
      </c>
      <c r="E11" s="99">
        <f t="shared" si="0"/>
        <v>1815.4080300000023</v>
      </c>
      <c r="F11" s="100">
        <f t="shared" si="1"/>
        <v>0.92327882693376995</v>
      </c>
      <c r="G11" s="101">
        <v>4581.0996599999989</v>
      </c>
      <c r="H11" s="99">
        <v>3490.9721700000005</v>
      </c>
      <c r="I11" s="99">
        <f t="shared" si="2"/>
        <v>1090.1274899999985</v>
      </c>
      <c r="J11" s="100">
        <f t="shared" si="3"/>
        <v>0.7620380321523067</v>
      </c>
      <c r="K11" s="99">
        <f t="shared" si="4"/>
        <v>28243.51197</v>
      </c>
      <c r="L11" s="99">
        <f t="shared" si="5"/>
        <v>25337.976449999998</v>
      </c>
      <c r="M11" s="99">
        <f t="shared" si="6"/>
        <v>2905.5355200000013</v>
      </c>
      <c r="N11" s="105">
        <f t="shared" si="7"/>
        <v>0.89712555849689535</v>
      </c>
    </row>
    <row r="12" spans="1:14" ht="30.75" customHeight="1" x14ac:dyDescent="0.2">
      <c r="A12" s="97">
        <v>7</v>
      </c>
      <c r="B12" s="98" t="s">
        <v>6</v>
      </c>
      <c r="C12" s="99">
        <v>78552.452730000005</v>
      </c>
      <c r="D12" s="99">
        <v>73713.281289999984</v>
      </c>
      <c r="E12" s="99">
        <f t="shared" si="0"/>
        <v>4839.1714400000201</v>
      </c>
      <c r="F12" s="100">
        <f t="shared" si="1"/>
        <v>0.93839566720299383</v>
      </c>
      <c r="G12" s="101">
        <v>15002.288570000001</v>
      </c>
      <c r="H12" s="99">
        <v>13617.020680000003</v>
      </c>
      <c r="I12" s="99">
        <f t="shared" si="2"/>
        <v>1385.2678899999974</v>
      </c>
      <c r="J12" s="100">
        <f t="shared" si="3"/>
        <v>0.90766289532850941</v>
      </c>
      <c r="K12" s="99">
        <f t="shared" si="4"/>
        <v>93554.741300000009</v>
      </c>
      <c r="L12" s="99">
        <f t="shared" si="5"/>
        <v>87330.301969999986</v>
      </c>
      <c r="M12" s="99">
        <f t="shared" si="6"/>
        <v>6224.4393300000229</v>
      </c>
      <c r="N12" s="105">
        <f t="shared" si="7"/>
        <v>0.93346740909645354</v>
      </c>
    </row>
    <row r="13" spans="1:14" ht="30.75" customHeight="1" x14ac:dyDescent="0.2">
      <c r="A13" s="97">
        <v>8</v>
      </c>
      <c r="B13" s="98" t="s">
        <v>7</v>
      </c>
      <c r="C13" s="99">
        <v>200134.17210999996</v>
      </c>
      <c r="D13" s="99">
        <v>183485.16446000003</v>
      </c>
      <c r="E13" s="99">
        <f t="shared" si="0"/>
        <v>16649.007649999927</v>
      </c>
      <c r="F13" s="100">
        <f t="shared" si="1"/>
        <v>0.91681077012251</v>
      </c>
      <c r="G13" s="101">
        <v>41785.903509999975</v>
      </c>
      <c r="H13" s="99">
        <v>41386.890079999997</v>
      </c>
      <c r="I13" s="99">
        <f t="shared" si="2"/>
        <v>399.01342999997723</v>
      </c>
      <c r="J13" s="100">
        <f t="shared" si="3"/>
        <v>0.99045100389167151</v>
      </c>
      <c r="K13" s="99">
        <f t="shared" si="4"/>
        <v>241920.07561999993</v>
      </c>
      <c r="L13" s="99">
        <f t="shared" si="5"/>
        <v>224872.05454000004</v>
      </c>
      <c r="M13" s="99">
        <f t="shared" si="6"/>
        <v>17048.021079999889</v>
      </c>
      <c r="N13" s="105">
        <f t="shared" si="7"/>
        <v>0.92953035817176921</v>
      </c>
    </row>
    <row r="14" spans="1:14" ht="30.75" customHeight="1" x14ac:dyDescent="0.2">
      <c r="A14" s="97">
        <v>9</v>
      </c>
      <c r="B14" s="98" t="s">
        <v>8</v>
      </c>
      <c r="C14" s="99">
        <v>84432.786149999985</v>
      </c>
      <c r="D14" s="99">
        <v>81128.107709999967</v>
      </c>
      <c r="E14" s="99">
        <f t="shared" si="0"/>
        <v>3304.6784400000179</v>
      </c>
      <c r="F14" s="100">
        <f t="shared" si="1"/>
        <v>0.96086024646718327</v>
      </c>
      <c r="G14" s="101">
        <v>17040.491050000001</v>
      </c>
      <c r="H14" s="99">
        <v>16233.30862</v>
      </c>
      <c r="I14" s="99">
        <f t="shared" si="2"/>
        <v>807.18243000000075</v>
      </c>
      <c r="J14" s="100">
        <f t="shared" si="3"/>
        <v>0.95263150412558084</v>
      </c>
      <c r="K14" s="99">
        <f t="shared" si="4"/>
        <v>101473.27719999998</v>
      </c>
      <c r="L14" s="99">
        <f t="shared" si="5"/>
        <v>97361.416329999964</v>
      </c>
      <c r="M14" s="99">
        <f t="shared" si="6"/>
        <v>4111.8608700000186</v>
      </c>
      <c r="N14" s="105">
        <f t="shared" si="7"/>
        <v>0.95947838698561305</v>
      </c>
    </row>
    <row r="15" spans="1:14" ht="30.75" customHeight="1" x14ac:dyDescent="0.2">
      <c r="A15" s="97">
        <v>10</v>
      </c>
      <c r="B15" s="98" t="s">
        <v>9</v>
      </c>
      <c r="C15" s="99">
        <v>301399.39165000001</v>
      </c>
      <c r="D15" s="99">
        <v>253190.1621299999</v>
      </c>
      <c r="E15" s="99">
        <f t="shared" si="0"/>
        <v>48209.22952000011</v>
      </c>
      <c r="F15" s="100">
        <f t="shared" si="1"/>
        <v>0.84004868338957006</v>
      </c>
      <c r="G15" s="101">
        <v>57588.436780000004</v>
      </c>
      <c r="H15" s="99">
        <v>50523.170619999968</v>
      </c>
      <c r="I15" s="99">
        <f t="shared" si="2"/>
        <v>7065.2661600000356</v>
      </c>
      <c r="J15" s="100">
        <f t="shared" si="3"/>
        <v>0.87731450000994393</v>
      </c>
      <c r="K15" s="99">
        <f t="shared" si="4"/>
        <v>358987.82842999999</v>
      </c>
      <c r="L15" s="99">
        <f t="shared" si="5"/>
        <v>303713.33274999988</v>
      </c>
      <c r="M15" s="99">
        <f t="shared" si="6"/>
        <v>55274.495680000109</v>
      </c>
      <c r="N15" s="105">
        <f t="shared" si="7"/>
        <v>0.8460268251385068</v>
      </c>
    </row>
    <row r="16" spans="1:14" ht="30.75" customHeight="1" x14ac:dyDescent="0.2">
      <c r="A16" s="97">
        <v>11</v>
      </c>
      <c r="B16" s="98" t="s">
        <v>10</v>
      </c>
      <c r="C16" s="99">
        <v>295981.9002400001</v>
      </c>
      <c r="D16" s="99">
        <v>264125.72087000008</v>
      </c>
      <c r="E16" s="99">
        <f t="shared" si="0"/>
        <v>31856.179370000027</v>
      </c>
      <c r="F16" s="100">
        <f t="shared" si="1"/>
        <v>0.89237119112969709</v>
      </c>
      <c r="G16" s="101">
        <v>57355.170670000043</v>
      </c>
      <c r="H16" s="99">
        <v>54342.765770000005</v>
      </c>
      <c r="I16" s="99">
        <f t="shared" si="2"/>
        <v>3012.4049000000377</v>
      </c>
      <c r="J16" s="100">
        <f t="shared" si="3"/>
        <v>0.94747805882520553</v>
      </c>
      <c r="K16" s="99">
        <f t="shared" si="4"/>
        <v>353337.07091000013</v>
      </c>
      <c r="L16" s="99">
        <f t="shared" si="5"/>
        <v>318468.48664000008</v>
      </c>
      <c r="M16" s="99">
        <f t="shared" si="6"/>
        <v>34868.58427000005</v>
      </c>
      <c r="N16" s="105">
        <f t="shared" si="7"/>
        <v>0.90131637141781373</v>
      </c>
    </row>
    <row r="17" spans="1:14" ht="30.75" customHeight="1" x14ac:dyDescent="0.2">
      <c r="A17" s="97">
        <v>12</v>
      </c>
      <c r="B17" s="98" t="s">
        <v>11</v>
      </c>
      <c r="C17" s="99">
        <v>26693.594549999998</v>
      </c>
      <c r="D17" s="99">
        <v>25740.302679999986</v>
      </c>
      <c r="E17" s="99">
        <f t="shared" si="0"/>
        <v>953.29187000001184</v>
      </c>
      <c r="F17" s="100">
        <f t="shared" si="1"/>
        <v>0.96428761708302746</v>
      </c>
      <c r="G17" s="101">
        <v>4926.4333999999999</v>
      </c>
      <c r="H17" s="99">
        <v>4576.4318199999998</v>
      </c>
      <c r="I17" s="99">
        <f t="shared" si="2"/>
        <v>350.0015800000001</v>
      </c>
      <c r="J17" s="100">
        <f t="shared" si="3"/>
        <v>0.92895436686508337</v>
      </c>
      <c r="K17" s="99">
        <f t="shared" si="4"/>
        <v>31620.027949999996</v>
      </c>
      <c r="L17" s="99">
        <f t="shared" si="5"/>
        <v>30316.734499999984</v>
      </c>
      <c r="M17" s="99">
        <f t="shared" si="6"/>
        <v>1303.2934500000119</v>
      </c>
      <c r="N17" s="105">
        <f t="shared" si="7"/>
        <v>0.95878265977307553</v>
      </c>
    </row>
    <row r="18" spans="1:14" ht="30.75" customHeight="1" x14ac:dyDescent="0.2">
      <c r="A18" s="97">
        <v>13</v>
      </c>
      <c r="B18" s="98" t="s">
        <v>12</v>
      </c>
      <c r="C18" s="99">
        <v>43647.96092000002</v>
      </c>
      <c r="D18" s="99">
        <v>41832.411579999985</v>
      </c>
      <c r="E18" s="99">
        <f t="shared" si="0"/>
        <v>1815.5493400000341</v>
      </c>
      <c r="F18" s="100">
        <f t="shared" si="1"/>
        <v>0.95840471578208075</v>
      </c>
      <c r="G18" s="101">
        <v>11514.964079999996</v>
      </c>
      <c r="H18" s="99">
        <v>10863.33495</v>
      </c>
      <c r="I18" s="99">
        <f t="shared" si="2"/>
        <v>651.62912999999571</v>
      </c>
      <c r="J18" s="100">
        <f t="shared" si="3"/>
        <v>0.94341023337347696</v>
      </c>
      <c r="K18" s="99">
        <f t="shared" si="4"/>
        <v>55162.925000000017</v>
      </c>
      <c r="L18" s="99">
        <f t="shared" si="5"/>
        <v>52695.746529999989</v>
      </c>
      <c r="M18" s="99">
        <f t="shared" si="6"/>
        <v>2467.178470000028</v>
      </c>
      <c r="N18" s="105">
        <f t="shared" si="7"/>
        <v>0.95527469817816901</v>
      </c>
    </row>
    <row r="19" spans="1:14" ht="30.75" customHeight="1" x14ac:dyDescent="0.2">
      <c r="A19" s="97">
        <v>14</v>
      </c>
      <c r="B19" s="98" t="s">
        <v>13</v>
      </c>
      <c r="C19" s="99">
        <v>98565.315929999997</v>
      </c>
      <c r="D19" s="99">
        <v>94790.711829999957</v>
      </c>
      <c r="E19" s="99">
        <f t="shared" si="0"/>
        <v>3774.6041000000405</v>
      </c>
      <c r="F19" s="100">
        <f t="shared" si="1"/>
        <v>0.96170454013782369</v>
      </c>
      <c r="G19" s="101">
        <v>22449.595319999979</v>
      </c>
      <c r="H19" s="99">
        <v>21899.36736</v>
      </c>
      <c r="I19" s="99">
        <f t="shared" si="2"/>
        <v>550.22795999997834</v>
      </c>
      <c r="J19" s="100">
        <f t="shared" si="3"/>
        <v>0.97549051766159056</v>
      </c>
      <c r="K19" s="99">
        <f t="shared" si="4"/>
        <v>121014.91124999998</v>
      </c>
      <c r="L19" s="99">
        <f t="shared" si="5"/>
        <v>116690.07918999996</v>
      </c>
      <c r="M19" s="99">
        <f t="shared" si="6"/>
        <v>4324.8320600000152</v>
      </c>
      <c r="N19" s="105">
        <f t="shared" si="7"/>
        <v>0.96426199039996385</v>
      </c>
    </row>
    <row r="20" spans="1:14" ht="30.75" customHeight="1" x14ac:dyDescent="0.2">
      <c r="A20" s="97">
        <v>15</v>
      </c>
      <c r="B20" s="98" t="s">
        <v>14</v>
      </c>
      <c r="C20" s="99">
        <v>82779.486439999979</v>
      </c>
      <c r="D20" s="99">
        <v>78157.800420000029</v>
      </c>
      <c r="E20" s="99">
        <f t="shared" si="0"/>
        <v>4621.6860199999501</v>
      </c>
      <c r="F20" s="100">
        <f t="shared" si="1"/>
        <v>0.94416870388112606</v>
      </c>
      <c r="G20" s="101">
        <v>16222.12868</v>
      </c>
      <c r="H20" s="99">
        <v>15998.115049999997</v>
      </c>
      <c r="I20" s="99">
        <f t="shared" si="2"/>
        <v>224.0136300000031</v>
      </c>
      <c r="J20" s="100">
        <f t="shared" si="3"/>
        <v>0.98619086098878095</v>
      </c>
      <c r="K20" s="99">
        <f t="shared" si="4"/>
        <v>99001.615119999973</v>
      </c>
      <c r="L20" s="99">
        <f t="shared" si="5"/>
        <v>94155.915470000022</v>
      </c>
      <c r="M20" s="99">
        <f t="shared" si="6"/>
        <v>4845.6996499999514</v>
      </c>
      <c r="N20" s="105">
        <f t="shared" si="7"/>
        <v>0.95105433740523859</v>
      </c>
    </row>
    <row r="21" spans="1:14" ht="30.75" customHeight="1" x14ac:dyDescent="0.2">
      <c r="A21" s="97">
        <v>16</v>
      </c>
      <c r="B21" s="98" t="s">
        <v>50</v>
      </c>
      <c r="C21" s="99">
        <v>274106.27538999991</v>
      </c>
      <c r="D21" s="99">
        <v>248558.01283999995</v>
      </c>
      <c r="E21" s="99">
        <f t="shared" si="0"/>
        <v>25548.262549999956</v>
      </c>
      <c r="F21" s="100">
        <f t="shared" si="1"/>
        <v>0.90679431722732451</v>
      </c>
      <c r="G21" s="101">
        <v>50866.682079999948</v>
      </c>
      <c r="H21" s="99">
        <v>41716.213649999976</v>
      </c>
      <c r="I21" s="99">
        <f t="shared" si="2"/>
        <v>9150.4684299999717</v>
      </c>
      <c r="J21" s="100">
        <f t="shared" si="3"/>
        <v>0.82010880097096395</v>
      </c>
      <c r="K21" s="99">
        <f t="shared" si="4"/>
        <v>324972.95746999985</v>
      </c>
      <c r="L21" s="99">
        <f t="shared" si="5"/>
        <v>290274.22648999991</v>
      </c>
      <c r="M21" s="99">
        <f t="shared" si="6"/>
        <v>34698.730979999935</v>
      </c>
      <c r="N21" s="105">
        <f t="shared" si="7"/>
        <v>0.89322578946217956</v>
      </c>
    </row>
    <row r="22" spans="1:14" ht="30.75" customHeight="1" x14ac:dyDescent="0.2">
      <c r="A22" s="97">
        <v>17</v>
      </c>
      <c r="B22" s="98" t="s">
        <v>16</v>
      </c>
      <c r="C22" s="99">
        <v>498166.48481999984</v>
      </c>
      <c r="D22" s="99">
        <v>445302.00332999992</v>
      </c>
      <c r="E22" s="99">
        <f t="shared" si="0"/>
        <v>52864.481489999918</v>
      </c>
      <c r="F22" s="100">
        <f t="shared" si="1"/>
        <v>0.89388189872086399</v>
      </c>
      <c r="G22" s="101">
        <v>97330.716220000046</v>
      </c>
      <c r="H22" s="99">
        <v>98338.044979999948</v>
      </c>
      <c r="I22" s="99">
        <f t="shared" si="2"/>
        <v>-1007.3287599999021</v>
      </c>
      <c r="J22" s="100">
        <f t="shared" si="3"/>
        <v>1.0103495463623529</v>
      </c>
      <c r="K22" s="99">
        <f t="shared" si="4"/>
        <v>595497.20103999984</v>
      </c>
      <c r="L22" s="99">
        <f t="shared" si="5"/>
        <v>543640.04830999987</v>
      </c>
      <c r="M22" s="99">
        <f t="shared" si="6"/>
        <v>51857.152729999973</v>
      </c>
      <c r="N22" s="105">
        <f t="shared" si="7"/>
        <v>0.91291789005987833</v>
      </c>
    </row>
    <row r="23" spans="1:14" ht="30.75" customHeight="1" x14ac:dyDescent="0.2">
      <c r="A23" s="97">
        <v>18</v>
      </c>
      <c r="B23" s="98" t="s">
        <v>18</v>
      </c>
      <c r="C23" s="99">
        <v>37997.558239999991</v>
      </c>
      <c r="D23" s="99">
        <v>32912.286079999998</v>
      </c>
      <c r="E23" s="99">
        <f t="shared" si="0"/>
        <v>5085.2721599999932</v>
      </c>
      <c r="F23" s="100">
        <f t="shared" si="1"/>
        <v>0.86616844882820043</v>
      </c>
      <c r="G23" s="101">
        <v>9218.4300999999978</v>
      </c>
      <c r="H23" s="99">
        <v>8878.2304400000012</v>
      </c>
      <c r="I23" s="99">
        <f t="shared" si="2"/>
        <v>340.19965999999658</v>
      </c>
      <c r="J23" s="100">
        <f t="shared" si="3"/>
        <v>0.9630957054173469</v>
      </c>
      <c r="K23" s="99">
        <f t="shared" si="4"/>
        <v>47215.988339999989</v>
      </c>
      <c r="L23" s="99">
        <f t="shared" si="5"/>
        <v>41790.516519999997</v>
      </c>
      <c r="M23" s="99">
        <f t="shared" si="6"/>
        <v>5425.4718199999916</v>
      </c>
      <c r="N23" s="105">
        <f t="shared" si="7"/>
        <v>0.88509248644905114</v>
      </c>
    </row>
    <row r="24" spans="1:14" ht="30.75" customHeight="1" x14ac:dyDescent="0.2">
      <c r="A24" s="123" t="s">
        <v>47</v>
      </c>
      <c r="B24" s="123"/>
      <c r="C24" s="102">
        <f>C6+C7+C8+C9+C10+C11+C12+C13+C14+C15+C16+C17+C18+C19+C20+C21+C22+C23</f>
        <v>5178061.0334199974</v>
      </c>
      <c r="D24" s="102">
        <f>D6+D7+D8+D9+D10+D11+D12+D13+D14+D15+D16+D17+D18+D19+D20+D21+D22+D23</f>
        <v>4798956.2561800014</v>
      </c>
      <c r="E24" s="102">
        <f>E6+E7+E8+E9+E10+E11+E12+E13+E14+E15+E16+E17+E18+E19+E20+E21+E22+E23</f>
        <v>379104.77723999642</v>
      </c>
      <c r="F24" s="103">
        <f t="shared" si="1"/>
        <v>0.9267863443877552</v>
      </c>
      <c r="G24" s="102">
        <f>G6+G7+G8+G9+G10+G11+G12+G13+G14+G15+G16+G17+G18+G19+G20+G21+G22+G23</f>
        <v>1059955.6691499993</v>
      </c>
      <c r="H24" s="102">
        <f>H6+H7+H8+H9+H10+H11+H12+H13+H14+H15+H16+H17+H18+H19+H20+H21+H22+H23</f>
        <v>1011542.3139400004</v>
      </c>
      <c r="I24" s="102">
        <f>I6+I7+I8+I9+I10+I11+I12+I13+I14+I15+I16+I17+I18+I19+I20+I21+I22+I23</f>
        <v>48413.355209999449</v>
      </c>
      <c r="J24" s="103">
        <f t="shared" si="3"/>
        <v>0.95432511319192947</v>
      </c>
      <c r="K24" s="102">
        <f>SUM(K6:K23)</f>
        <v>6238016.702569996</v>
      </c>
      <c r="L24" s="102">
        <f t="shared" ref="L24:M24" si="8">SUM(L6:L23)</f>
        <v>5810498.5701200012</v>
      </c>
      <c r="M24" s="102">
        <f t="shared" si="8"/>
        <v>427518.13244999602</v>
      </c>
      <c r="N24" s="104">
        <f t="shared" si="7"/>
        <v>0.93146569609634711</v>
      </c>
    </row>
    <row r="26" spans="1:14" s="92" customFormat="1" ht="18.75" x14ac:dyDescent="0.25">
      <c r="B26" s="11" t="s">
        <v>59</v>
      </c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</row>
    <row r="27" spans="1:14" s="92" customFormat="1" ht="15.75" x14ac:dyDescent="0.25"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</row>
    <row r="28" spans="1:14" s="92" customFormat="1" x14ac:dyDescent="0.2"/>
    <row r="29" spans="1:14" s="92" customFormat="1" x14ac:dyDescent="0.2"/>
    <row r="30" spans="1:14" s="92" customFormat="1" x14ac:dyDescent="0.2"/>
    <row r="31" spans="1:14" s="92" customFormat="1" x14ac:dyDescent="0.2"/>
    <row r="32" spans="1:14" s="92" customFormat="1" x14ac:dyDescent="0.2"/>
    <row r="33" s="92" customFormat="1" x14ac:dyDescent="0.2"/>
    <row r="34" s="92" customFormat="1" x14ac:dyDescent="0.2"/>
    <row r="35" s="92" customFormat="1" x14ac:dyDescent="0.2"/>
    <row r="36" s="92" customFormat="1" x14ac:dyDescent="0.2"/>
    <row r="37" s="92" customFormat="1" x14ac:dyDescent="0.2"/>
    <row r="38" s="92" customFormat="1" x14ac:dyDescent="0.2"/>
    <row r="39" s="92" customFormat="1" x14ac:dyDescent="0.2"/>
    <row r="40" s="92" customFormat="1" x14ac:dyDescent="0.2"/>
    <row r="41" s="92" customFormat="1" x14ac:dyDescent="0.2"/>
    <row r="42" s="92" customFormat="1" x14ac:dyDescent="0.2"/>
    <row r="43" s="92" customFormat="1" x14ac:dyDescent="0.2"/>
    <row r="44" s="92" customFormat="1" x14ac:dyDescent="0.2"/>
    <row r="45" s="92" customFormat="1" x14ac:dyDescent="0.2"/>
    <row r="46" s="92" customFormat="1" x14ac:dyDescent="0.2"/>
    <row r="47" s="92" customFormat="1" x14ac:dyDescent="0.2"/>
    <row r="48" s="92" customFormat="1" x14ac:dyDescent="0.2"/>
    <row r="49" s="92" customFormat="1" x14ac:dyDescent="0.2"/>
    <row r="50" s="92" customFormat="1" x14ac:dyDescent="0.2"/>
  </sheetData>
  <mergeCells count="12">
    <mergeCell ref="A24:B24"/>
    <mergeCell ref="N4:N5"/>
    <mergeCell ref="M1:N1"/>
    <mergeCell ref="A2:N2"/>
    <mergeCell ref="M3:N3"/>
    <mergeCell ref="A4:A5"/>
    <mergeCell ref="B4:B5"/>
    <mergeCell ref="C4:E4"/>
    <mergeCell ref="F4:F5"/>
    <mergeCell ref="G4:I4"/>
    <mergeCell ref="J4:J5"/>
    <mergeCell ref="K4:M4"/>
  </mergeCells>
  <pageMargins left="0.11811023622047245" right="0.11811023622047245" top="0.35433070866141736" bottom="0.35433070866141736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Общий (2)</vt:lpstr>
      <vt:lpstr>Отчет 2 полугодие 2023</vt:lpstr>
      <vt:lpstr>'Отчет 2 полугодие 2023'!Заголовки_для_печати</vt:lpstr>
      <vt:lpstr>'Общий (2)'!Область_печати</vt:lpstr>
      <vt:lpstr>'Отчет 2 полугодие 2023'!Область_печати</vt:lpstr>
    </vt:vector>
  </TitlesOfParts>
  <Company>Stimulsoft Reports 2014.1.1900 from 10 April 2014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Французова Ирина Васильевна</dc:creator>
  <dc:description/>
  <cp:lastModifiedBy>Прядеха Юлия Юрьевна</cp:lastModifiedBy>
  <cp:lastPrinted>2024-02-07T00:29:32Z</cp:lastPrinted>
  <dcterms:created xsi:type="dcterms:W3CDTF">2015-01-16T06:11:54Z</dcterms:created>
  <dcterms:modified xsi:type="dcterms:W3CDTF">2024-02-07T00:29:53Z</dcterms:modified>
</cp:coreProperties>
</file>