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kobzeva\Desktop\Отчеты\1 РО 1- до 10 числа каждого месяца\2025\09 Сентябрь\"/>
    </mc:Choice>
  </mc:AlternateContent>
  <xr:revisionPtr revIDLastSave="0" documentId="13_ncr:1_{5F2827E8-E16E-4967-961A-A9FB15FA25D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Отчет" sheetId="20" r:id="rId1"/>
  </sheets>
  <definedNames>
    <definedName name="_xlnm.Print_Area" localSheetId="0">Отчет!$A$1:$N$25</definedName>
  </definedNames>
  <calcPr calcId="191029"/>
</workbook>
</file>

<file path=xl/calcChain.xml><?xml version="1.0" encoding="utf-8"?>
<calcChain xmlns="http://schemas.openxmlformats.org/spreadsheetml/2006/main">
  <c r="E6" i="20" l="1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5" i="20"/>
  <c r="E23" i="20" l="1"/>
  <c r="K10" i="20"/>
  <c r="K21" i="20"/>
  <c r="I9" i="20"/>
  <c r="L20" i="20"/>
  <c r="L14" i="20"/>
  <c r="I20" i="20"/>
  <c r="K16" i="20"/>
  <c r="L9" i="20"/>
  <c r="K15" i="20"/>
  <c r="L19" i="20"/>
  <c r="L13" i="20"/>
  <c r="I7" i="20"/>
  <c r="K13" i="20"/>
  <c r="L12" i="20"/>
  <c r="L6" i="20"/>
  <c r="K6" i="20"/>
  <c r="L11" i="20"/>
  <c r="I5" i="20"/>
  <c r="K17" i="20"/>
  <c r="K11" i="20"/>
  <c r="L21" i="20"/>
  <c r="K7" i="20"/>
  <c r="L10" i="20"/>
  <c r="L15" i="20"/>
  <c r="L16" i="20"/>
  <c r="L17" i="20"/>
  <c r="L18" i="20"/>
  <c r="L22" i="20"/>
  <c r="K8" i="20"/>
  <c r="K12" i="20"/>
  <c r="K14" i="20"/>
  <c r="K18" i="20"/>
  <c r="K22" i="20"/>
  <c r="K5" i="20"/>
  <c r="I10" i="20"/>
  <c r="I11" i="20"/>
  <c r="I12" i="20"/>
  <c r="I15" i="20"/>
  <c r="I16" i="20"/>
  <c r="I17" i="20"/>
  <c r="I18" i="20"/>
  <c r="I21" i="20"/>
  <c r="I22" i="20"/>
  <c r="I19" i="20" l="1"/>
  <c r="I8" i="20"/>
  <c r="M21" i="20"/>
  <c r="I6" i="20"/>
  <c r="M10" i="20"/>
  <c r="L5" i="20"/>
  <c r="M5" i="20" s="1"/>
  <c r="K19" i="20"/>
  <c r="M19" i="20" s="1"/>
  <c r="L7" i="20"/>
  <c r="M22" i="20"/>
  <c r="K20" i="20"/>
  <c r="M20" i="20" s="1"/>
  <c r="I14" i="20"/>
  <c r="I13" i="20"/>
  <c r="M14" i="20"/>
  <c r="K9" i="20"/>
  <c r="M9" i="20" s="1"/>
  <c r="L8" i="20"/>
  <c r="M8" i="20" s="1"/>
  <c r="M15" i="20"/>
  <c r="M11" i="20"/>
  <c r="M12" i="20"/>
  <c r="M17" i="20"/>
  <c r="M13" i="20"/>
  <c r="M6" i="20"/>
  <c r="M18" i="20"/>
  <c r="M7" i="20"/>
  <c r="M16" i="20"/>
  <c r="D23" i="20"/>
  <c r="C23" i="20"/>
  <c r="G23" i="20" l="1"/>
  <c r="F8" i="20"/>
  <c r="F16" i="20"/>
  <c r="F7" i="20"/>
  <c r="F11" i="20"/>
  <c r="F15" i="20"/>
  <c r="F19" i="20"/>
  <c r="F5" i="20"/>
  <c r="F9" i="20"/>
  <c r="F13" i="20"/>
  <c r="F17" i="20"/>
  <c r="F21" i="20"/>
  <c r="F12" i="20"/>
  <c r="F20" i="20"/>
  <c r="F6" i="20"/>
  <c r="F10" i="20"/>
  <c r="F14" i="20"/>
  <c r="F18" i="20"/>
  <c r="F22" i="20"/>
  <c r="H23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  <c r="J9" i="20"/>
  <c r="J8" i="20"/>
  <c r="J7" i="20"/>
  <c r="J6" i="20"/>
  <c r="J5" i="20"/>
  <c r="I23" i="20" l="1"/>
  <c r="F23" i="20"/>
  <c r="N5" i="20"/>
  <c r="N10" i="20"/>
  <c r="N14" i="20"/>
  <c r="N18" i="20"/>
  <c r="N7" i="20"/>
  <c r="N15" i="20"/>
  <c r="N19" i="20"/>
  <c r="N6" i="20"/>
  <c r="N12" i="20"/>
  <c r="N21" i="20"/>
  <c r="J23" i="20"/>
  <c r="N11" i="20"/>
  <c r="N22" i="20"/>
  <c r="N9" i="20"/>
  <c r="N16" i="20"/>
  <c r="N13" i="20"/>
  <c r="N8" i="20"/>
  <c r="N17" i="20"/>
  <c r="K23" i="20"/>
  <c r="L23" i="20"/>
  <c r="M23" i="20" l="1"/>
  <c r="N23" i="20"/>
</calcChain>
</file>

<file path=xl/sharedStrings.xml><?xml version="1.0" encoding="utf-8"?>
<sst xmlns="http://schemas.openxmlformats.org/spreadsheetml/2006/main" count="38" uniqueCount="38">
  <si>
    <t>МО</t>
  </si>
  <si>
    <t>Долинский</t>
  </si>
  <si>
    <t>Корсаковский</t>
  </si>
  <si>
    <t>Курильский</t>
  </si>
  <si>
    <t>Макаровский</t>
  </si>
  <si>
    <t>Невельский</t>
  </si>
  <si>
    <t>Ногликский</t>
  </si>
  <si>
    <t>Охинский</t>
  </si>
  <si>
    <t>Поронайский</t>
  </si>
  <si>
    <t>Северо-Курильский</t>
  </si>
  <si>
    <t>Смирныховский</t>
  </si>
  <si>
    <t>Томаринский</t>
  </si>
  <si>
    <t>Тымовский</t>
  </si>
  <si>
    <t>Холмский</t>
  </si>
  <si>
    <t>Южно-Курильский</t>
  </si>
  <si>
    <t>Всего по региону</t>
  </si>
  <si>
    <t>№</t>
  </si>
  <si>
    <t xml:space="preserve">Анивский </t>
  </si>
  <si>
    <t>Углегорский</t>
  </si>
  <si>
    <t>Александровск-Сахалинский</t>
  </si>
  <si>
    <t>Южно-Сахалинский</t>
  </si>
  <si>
    <t>Задолженность                на конец периода</t>
  </si>
  <si>
    <t>% собираемости 2014-2024</t>
  </si>
  <si>
    <t>2014-2024</t>
  </si>
  <si>
    <t>2025*</t>
  </si>
  <si>
    <t>% собираемости 2025</t>
  </si>
  <si>
    <t>Свод 2014-2025</t>
  </si>
  <si>
    <t>Начислено 
за период                            2014-2024</t>
  </si>
  <si>
    <t>Задолженность                            на 01.01.2025</t>
  </si>
  <si>
    <t>Оплачено 
за период                                   2014-2025</t>
  </si>
  <si>
    <t>Начислено 
за период                    2014-2025</t>
  </si>
  <si>
    <t>Оплачено  
за период                        2014-2025</t>
  </si>
  <si>
    <t>% собираемости 2014-2025</t>
  </si>
  <si>
    <t>Совокупная задолженность 
без учета переплат по взносам, в млн.руб.</t>
  </si>
  <si>
    <t>Отчет по начисленным и оплаченным взносам на капитальный ремонт многоквартирных домов Сахалинской области по состоянию на 01.10.2025 года</t>
  </si>
  <si>
    <t>Начислено                            12.2024-08.2025</t>
  </si>
  <si>
    <t>Оплачено                             01.2025-09.2025</t>
  </si>
  <si>
    <t>Задолженность по состоянию на 01.10.2025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</si>
</sst>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4" fontId="2" fillId="0" borderId="0" xfId="0" applyNumberFormat="1" applyFont="1" applyAlignment="1">
      <alignment vertical="center"/>
    </xf>
    <xf numFmtId="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9" fontId="3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9" fontId="4" fillId="0" borderId="0" xfId="1" applyNumberFormat="1" applyFont="1" applyBorder="1" applyAlignment="1">
      <alignment horizontal="center" vertical="center"/>
    </xf>
    <xf numFmtId="10" fontId="3" fillId="0" borderId="0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vertical="center"/>
    </xf>
    <xf numFmtId="4" fontId="8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0" fontId="8" fillId="0" borderId="1" xfId="1" applyNumberFormat="1" applyFont="1" applyBorder="1" applyAlignment="1">
      <alignment horizontal="center" vertical="center"/>
    </xf>
    <xf numFmtId="10" fontId="7" fillId="0" borderId="1" xfId="1" applyNumberFormat="1" applyFont="1" applyBorder="1" applyAlignment="1">
      <alignment horizontal="center" vertical="center"/>
    </xf>
    <xf numFmtId="10" fontId="8" fillId="0" borderId="1" xfId="1" applyNumberFormat="1" applyFont="1" applyFill="1" applyBorder="1" applyAlignment="1">
      <alignment horizontal="center" vertical="center"/>
    </xf>
    <xf numFmtId="10" fontId="7" fillId="0" borderId="1" xfId="1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9" fontId="7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21"/>
  <sheetViews>
    <sheetView tabSelected="1" topLeftCell="A13" zoomScale="70" zoomScaleNormal="70" zoomScaleSheetLayoutView="70" zoomScalePageLayoutView="40" workbookViewId="0">
      <selection activeCell="N40" sqref="N40"/>
    </sheetView>
  </sheetViews>
  <sheetFormatPr defaultRowHeight="15.75" x14ac:dyDescent="0.2"/>
  <cols>
    <col min="1" max="1" width="4.42578125" style="6" customWidth="1"/>
    <col min="2" max="2" width="34.5703125" style="3" customWidth="1"/>
    <col min="3" max="5" width="25" style="1" customWidth="1"/>
    <col min="6" max="6" width="11" style="1" customWidth="1"/>
    <col min="7" max="7" width="26.28515625" style="2" customWidth="1"/>
    <col min="8" max="9" width="26.28515625" style="1" customWidth="1"/>
    <col min="10" max="10" width="11.28515625" style="1" customWidth="1"/>
    <col min="11" max="12" width="25.140625" style="1" customWidth="1"/>
    <col min="13" max="13" width="23.85546875" style="3" customWidth="1"/>
    <col min="14" max="14" width="11.28515625" style="4" customWidth="1"/>
    <col min="15" max="15" width="12.28515625" style="4" customWidth="1"/>
    <col min="16" max="45" width="9.140625" style="3"/>
    <col min="46" max="46" width="18.28515625" style="3" customWidth="1"/>
    <col min="47" max="47" width="20.140625" style="3" customWidth="1"/>
    <col min="48" max="48" width="18.5703125" style="3" customWidth="1"/>
    <col min="49" max="16384" width="9.140625" style="3"/>
  </cols>
  <sheetData>
    <row r="1" spans="1:15" ht="18.75" customHeight="1" x14ac:dyDescent="0.2">
      <c r="A1" s="31" t="s">
        <v>34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5" ht="39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s="8" customFormat="1" ht="21.75" customHeight="1" x14ac:dyDescent="0.2">
      <c r="A3" s="33" t="s">
        <v>16</v>
      </c>
      <c r="B3" s="28" t="s">
        <v>0</v>
      </c>
      <c r="C3" s="34" t="s">
        <v>23</v>
      </c>
      <c r="D3" s="35"/>
      <c r="E3" s="36"/>
      <c r="F3" s="29" t="s">
        <v>22</v>
      </c>
      <c r="G3" s="37" t="s">
        <v>24</v>
      </c>
      <c r="H3" s="38"/>
      <c r="I3" s="39"/>
      <c r="J3" s="29" t="s">
        <v>25</v>
      </c>
      <c r="K3" s="37" t="s">
        <v>26</v>
      </c>
      <c r="L3" s="38"/>
      <c r="M3" s="39"/>
      <c r="N3" s="29" t="s">
        <v>32</v>
      </c>
      <c r="O3" s="7"/>
    </row>
    <row r="4" spans="1:15" s="9" customFormat="1" ht="72.75" customHeight="1" x14ac:dyDescent="0.2">
      <c r="A4" s="33"/>
      <c r="B4" s="28"/>
      <c r="C4" s="14" t="s">
        <v>27</v>
      </c>
      <c r="D4" s="14" t="s">
        <v>29</v>
      </c>
      <c r="E4" s="14" t="s">
        <v>28</v>
      </c>
      <c r="F4" s="30"/>
      <c r="G4" s="15" t="s">
        <v>35</v>
      </c>
      <c r="H4" s="14" t="s">
        <v>36</v>
      </c>
      <c r="I4" s="14" t="s">
        <v>37</v>
      </c>
      <c r="J4" s="30"/>
      <c r="K4" s="14" t="s">
        <v>30</v>
      </c>
      <c r="L4" s="14" t="s">
        <v>31</v>
      </c>
      <c r="M4" s="22" t="s">
        <v>21</v>
      </c>
      <c r="N4" s="30"/>
      <c r="O4" s="7"/>
    </row>
    <row r="5" spans="1:15" s="9" customFormat="1" ht="36.75" customHeight="1" x14ac:dyDescent="0.2">
      <c r="A5" s="16">
        <v>1</v>
      </c>
      <c r="B5" s="17" t="s">
        <v>19</v>
      </c>
      <c r="C5" s="18">
        <v>167572629.16999999</v>
      </c>
      <c r="D5" s="18">
        <v>155938931.66999987</v>
      </c>
      <c r="E5" s="18">
        <f>C5-D5</f>
        <v>11633697.500000119</v>
      </c>
      <c r="F5" s="23">
        <f>D5/C5</f>
        <v>0.93057519263364963</v>
      </c>
      <c r="G5" s="19">
        <v>24306715.099999994</v>
      </c>
      <c r="H5" s="18">
        <v>23196712.129999999</v>
      </c>
      <c r="I5" s="18">
        <f>G5-H5</f>
        <v>1110002.9699999951</v>
      </c>
      <c r="J5" s="23">
        <f>H5/G5</f>
        <v>0.95433348498826998</v>
      </c>
      <c r="K5" s="18">
        <f>C5+G5</f>
        <v>191879344.26999998</v>
      </c>
      <c r="L5" s="18">
        <f>D5+H5</f>
        <v>179135643.79999986</v>
      </c>
      <c r="M5" s="18">
        <f>K5-L5</f>
        <v>12743700.470000118</v>
      </c>
      <c r="N5" s="23">
        <f t="shared" ref="N5:N19" si="0">L5/K5</f>
        <v>0.93358482374179874</v>
      </c>
      <c r="O5" s="10"/>
    </row>
    <row r="6" spans="1:15" s="9" customFormat="1" ht="36.75" customHeight="1" x14ac:dyDescent="0.2">
      <c r="A6" s="16">
        <v>2</v>
      </c>
      <c r="B6" s="17" t="s">
        <v>17</v>
      </c>
      <c r="C6" s="18">
        <v>205561630.72999996</v>
      </c>
      <c r="D6" s="18">
        <v>200470163.27999985</v>
      </c>
      <c r="E6" s="18">
        <f t="shared" ref="E6:E22" si="1">C6-D6</f>
        <v>5091467.4500001073</v>
      </c>
      <c r="F6" s="23">
        <f t="shared" ref="F6:F23" si="2">D6/C6</f>
        <v>0.97523143092454045</v>
      </c>
      <c r="G6" s="19">
        <v>33027705.390000008</v>
      </c>
      <c r="H6" s="18">
        <v>31328404.369999994</v>
      </c>
      <c r="I6" s="18">
        <f t="shared" ref="I6:I22" si="3">G6-H6</f>
        <v>1699301.0200000145</v>
      </c>
      <c r="J6" s="23">
        <f t="shared" ref="J6:J23" si="4">H6/G6</f>
        <v>0.94854922556883037</v>
      </c>
      <c r="K6" s="18">
        <f t="shared" ref="K6:K22" si="5">C6+G6</f>
        <v>238589336.11999997</v>
      </c>
      <c r="L6" s="18">
        <f t="shared" ref="L6:L22" si="6">D6+H6</f>
        <v>231798567.64999986</v>
      </c>
      <c r="M6" s="18">
        <f t="shared" ref="M6:M22" si="7">K6-L6</f>
        <v>6790768.470000118</v>
      </c>
      <c r="N6" s="23">
        <f t="shared" si="0"/>
        <v>0.97153783743886757</v>
      </c>
      <c r="O6" s="10"/>
    </row>
    <row r="7" spans="1:15" s="9" customFormat="1" ht="36.75" customHeight="1" x14ac:dyDescent="0.2">
      <c r="A7" s="16">
        <v>3</v>
      </c>
      <c r="B7" s="17" t="s">
        <v>20</v>
      </c>
      <c r="C7" s="18">
        <v>3177022431.4199982</v>
      </c>
      <c r="D7" s="18">
        <v>3051713587.9199967</v>
      </c>
      <c r="E7" s="18">
        <f t="shared" si="1"/>
        <v>125308843.50000143</v>
      </c>
      <c r="F7" s="23">
        <f t="shared" si="2"/>
        <v>0.96055777187446756</v>
      </c>
      <c r="G7" s="18">
        <v>463794430.1700002</v>
      </c>
      <c r="H7" s="18">
        <v>452071312.38999945</v>
      </c>
      <c r="I7" s="18">
        <f t="shared" si="3"/>
        <v>11723117.780000746</v>
      </c>
      <c r="J7" s="23">
        <f t="shared" si="4"/>
        <v>0.97472346147903555</v>
      </c>
      <c r="K7" s="18">
        <f t="shared" si="5"/>
        <v>3640816861.5899982</v>
      </c>
      <c r="L7" s="18">
        <f t="shared" si="6"/>
        <v>3503784900.3099961</v>
      </c>
      <c r="M7" s="18">
        <f t="shared" si="7"/>
        <v>137031961.28000212</v>
      </c>
      <c r="N7" s="23">
        <f t="shared" si="0"/>
        <v>0.96236230316178051</v>
      </c>
      <c r="O7" s="10"/>
    </row>
    <row r="8" spans="1:15" s="9" customFormat="1" ht="36.75" customHeight="1" x14ac:dyDescent="0.2">
      <c r="A8" s="16">
        <v>4</v>
      </c>
      <c r="B8" s="17" t="s">
        <v>1</v>
      </c>
      <c r="C8" s="18">
        <v>330393382.48000002</v>
      </c>
      <c r="D8" s="18">
        <v>309033706.52999991</v>
      </c>
      <c r="E8" s="18">
        <f t="shared" si="1"/>
        <v>21359675.950000107</v>
      </c>
      <c r="F8" s="23">
        <f t="shared" si="2"/>
        <v>0.9353507755219852</v>
      </c>
      <c r="G8" s="19">
        <v>48314792.160000026</v>
      </c>
      <c r="H8" s="18">
        <v>46581411.670000002</v>
      </c>
      <c r="I8" s="18">
        <f t="shared" si="3"/>
        <v>1733380.4900000244</v>
      </c>
      <c r="J8" s="23">
        <f t="shared" si="4"/>
        <v>0.9641231926599263</v>
      </c>
      <c r="K8" s="18">
        <f t="shared" si="5"/>
        <v>378708174.64000005</v>
      </c>
      <c r="L8" s="18">
        <f t="shared" si="6"/>
        <v>355615118.19999993</v>
      </c>
      <c r="M8" s="18">
        <f t="shared" si="7"/>
        <v>23093056.440000117</v>
      </c>
      <c r="N8" s="23">
        <f t="shared" si="0"/>
        <v>0.9390214999664257</v>
      </c>
      <c r="O8" s="10"/>
    </row>
    <row r="9" spans="1:15" s="9" customFormat="1" ht="36.75" customHeight="1" x14ac:dyDescent="0.2">
      <c r="A9" s="16">
        <v>5</v>
      </c>
      <c r="B9" s="17" t="s">
        <v>2</v>
      </c>
      <c r="C9" s="18">
        <v>624780490.36999941</v>
      </c>
      <c r="D9" s="18">
        <v>586226187.14999962</v>
      </c>
      <c r="E9" s="18">
        <f t="shared" si="1"/>
        <v>38554303.21999979</v>
      </c>
      <c r="F9" s="23">
        <f t="shared" si="2"/>
        <v>0.93829144185157309</v>
      </c>
      <c r="G9" s="19">
        <v>84888745.179999992</v>
      </c>
      <c r="H9" s="18">
        <v>82088642.950000048</v>
      </c>
      <c r="I9" s="18">
        <f t="shared" si="3"/>
        <v>2800102.2299999446</v>
      </c>
      <c r="J9" s="23">
        <f t="shared" si="4"/>
        <v>0.96701444668474545</v>
      </c>
      <c r="K9" s="18">
        <f t="shared" si="5"/>
        <v>709669235.54999936</v>
      </c>
      <c r="L9" s="18">
        <f t="shared" si="6"/>
        <v>668314830.09999967</v>
      </c>
      <c r="M9" s="18">
        <f t="shared" si="7"/>
        <v>41354405.44999969</v>
      </c>
      <c r="N9" s="23">
        <f t="shared" si="0"/>
        <v>0.9417272112437709</v>
      </c>
      <c r="O9" s="10"/>
    </row>
    <row r="10" spans="1:15" s="9" customFormat="1" ht="36.75" customHeight="1" x14ac:dyDescent="0.2">
      <c r="A10" s="16">
        <v>6</v>
      </c>
      <c r="B10" s="17" t="s">
        <v>3</v>
      </c>
      <c r="C10" s="18">
        <v>33394255.179999992</v>
      </c>
      <c r="D10" s="18">
        <v>31094032.420000006</v>
      </c>
      <c r="E10" s="18">
        <f t="shared" si="1"/>
        <v>2300222.7599999867</v>
      </c>
      <c r="F10" s="23">
        <f t="shared" si="2"/>
        <v>0.93111920755227373</v>
      </c>
      <c r="G10" s="19">
        <v>5975801.0800000001</v>
      </c>
      <c r="H10" s="18">
        <v>6158126.2300000014</v>
      </c>
      <c r="I10" s="18">
        <f t="shared" si="3"/>
        <v>-182325.1500000013</v>
      </c>
      <c r="J10" s="23">
        <f t="shared" si="4"/>
        <v>1.0305105788427618</v>
      </c>
      <c r="K10" s="18">
        <f t="shared" si="5"/>
        <v>39370056.25999999</v>
      </c>
      <c r="L10" s="18">
        <f t="shared" si="6"/>
        <v>37252158.650000006</v>
      </c>
      <c r="M10" s="18">
        <f t="shared" si="7"/>
        <v>2117897.6099999845</v>
      </c>
      <c r="N10" s="23">
        <f t="shared" si="0"/>
        <v>0.94620536998948179</v>
      </c>
      <c r="O10" s="10"/>
    </row>
    <row r="11" spans="1:15" s="9" customFormat="1" ht="36.75" customHeight="1" x14ac:dyDescent="0.2">
      <c r="A11" s="16">
        <v>7</v>
      </c>
      <c r="B11" s="17" t="s">
        <v>4</v>
      </c>
      <c r="C11" s="18">
        <v>110652400.82999997</v>
      </c>
      <c r="D11" s="18">
        <v>103573372.93999998</v>
      </c>
      <c r="E11" s="18">
        <f t="shared" si="1"/>
        <v>7079027.8899999857</v>
      </c>
      <c r="F11" s="23">
        <f t="shared" si="2"/>
        <v>0.93602463356510623</v>
      </c>
      <c r="G11" s="19">
        <v>14751779.280000001</v>
      </c>
      <c r="H11" s="18">
        <v>11652571.099999994</v>
      </c>
      <c r="I11" s="18">
        <f t="shared" si="3"/>
        <v>3099208.1800000072</v>
      </c>
      <c r="J11" s="23">
        <f t="shared" si="4"/>
        <v>0.78990953422128429</v>
      </c>
      <c r="K11" s="18">
        <f t="shared" si="5"/>
        <v>125404180.10999997</v>
      </c>
      <c r="L11" s="18">
        <f t="shared" si="6"/>
        <v>115225944.03999998</v>
      </c>
      <c r="M11" s="18">
        <f t="shared" si="7"/>
        <v>10178236.069999993</v>
      </c>
      <c r="N11" s="23">
        <f t="shared" si="0"/>
        <v>0.91883654866151976</v>
      </c>
      <c r="O11" s="10"/>
    </row>
    <row r="12" spans="1:15" s="9" customFormat="1" ht="36.75" customHeight="1" x14ac:dyDescent="0.2">
      <c r="A12" s="16">
        <v>8</v>
      </c>
      <c r="B12" s="17" t="s">
        <v>5</v>
      </c>
      <c r="C12" s="18">
        <v>282676835.74999988</v>
      </c>
      <c r="D12" s="18">
        <v>264952635.98000005</v>
      </c>
      <c r="E12" s="18">
        <f t="shared" si="1"/>
        <v>17724199.769999832</v>
      </c>
      <c r="F12" s="23">
        <f t="shared" si="2"/>
        <v>0.9372987187896954</v>
      </c>
      <c r="G12" s="19">
        <v>38821692.82000003</v>
      </c>
      <c r="H12" s="18">
        <v>36048527.950000003</v>
      </c>
      <c r="I12" s="18">
        <f t="shared" si="3"/>
        <v>2773164.8700000271</v>
      </c>
      <c r="J12" s="23">
        <f t="shared" si="4"/>
        <v>0.9285666165342652</v>
      </c>
      <c r="K12" s="18">
        <f t="shared" si="5"/>
        <v>321498528.56999993</v>
      </c>
      <c r="L12" s="18">
        <f t="shared" si="6"/>
        <v>301001163.93000007</v>
      </c>
      <c r="M12" s="18">
        <f t="shared" si="7"/>
        <v>20497364.639999866</v>
      </c>
      <c r="N12" s="25">
        <f t="shared" si="0"/>
        <v>0.93624429719423441</v>
      </c>
      <c r="O12" s="10"/>
    </row>
    <row r="13" spans="1:15" s="9" customFormat="1" ht="36.75" customHeight="1" x14ac:dyDescent="0.2">
      <c r="A13" s="16">
        <v>9</v>
      </c>
      <c r="B13" s="17" t="s">
        <v>6</v>
      </c>
      <c r="C13" s="18">
        <v>115467827.85000001</v>
      </c>
      <c r="D13" s="18">
        <v>111114902.16000001</v>
      </c>
      <c r="E13" s="18">
        <f t="shared" si="1"/>
        <v>4352925.6899999976</v>
      </c>
      <c r="F13" s="23">
        <f t="shared" si="2"/>
        <v>0.96230183098572941</v>
      </c>
      <c r="G13" s="19">
        <v>14916053.450000005</v>
      </c>
      <c r="H13" s="18">
        <v>14963402.529999997</v>
      </c>
      <c r="I13" s="18">
        <f t="shared" si="3"/>
        <v>-47349.079999992624</v>
      </c>
      <c r="J13" s="23">
        <f t="shared" si="4"/>
        <v>1.0031743704967746</v>
      </c>
      <c r="K13" s="18">
        <f t="shared" si="5"/>
        <v>130383881.30000001</v>
      </c>
      <c r="L13" s="18">
        <f t="shared" si="6"/>
        <v>126078304.69000001</v>
      </c>
      <c r="M13" s="18">
        <f t="shared" si="7"/>
        <v>4305576.6099999994</v>
      </c>
      <c r="N13" s="25">
        <f t="shared" si="0"/>
        <v>0.96697769258691335</v>
      </c>
      <c r="O13" s="10"/>
    </row>
    <row r="14" spans="1:15" s="9" customFormat="1" ht="36.75" customHeight="1" x14ac:dyDescent="0.2">
      <c r="A14" s="16">
        <v>10</v>
      </c>
      <c r="B14" s="17" t="s">
        <v>7</v>
      </c>
      <c r="C14" s="18">
        <v>424539869.48000002</v>
      </c>
      <c r="D14" s="18">
        <v>368590830.26999998</v>
      </c>
      <c r="E14" s="18">
        <f t="shared" si="1"/>
        <v>55949039.210000038</v>
      </c>
      <c r="F14" s="23">
        <f t="shared" si="2"/>
        <v>0.86821252082041311</v>
      </c>
      <c r="G14" s="19">
        <v>57528850.800000019</v>
      </c>
      <c r="H14" s="18">
        <v>55238185.789999984</v>
      </c>
      <c r="I14" s="18">
        <f t="shared" si="3"/>
        <v>2290665.0100000352</v>
      </c>
      <c r="J14" s="23">
        <f t="shared" si="4"/>
        <v>0.96018232629114098</v>
      </c>
      <c r="K14" s="18">
        <f t="shared" si="5"/>
        <v>482068720.28000003</v>
      </c>
      <c r="L14" s="18">
        <f t="shared" si="6"/>
        <v>423829016.05999994</v>
      </c>
      <c r="M14" s="18">
        <f t="shared" si="7"/>
        <v>58239704.220000088</v>
      </c>
      <c r="N14" s="25">
        <f t="shared" si="0"/>
        <v>0.87918796269093602</v>
      </c>
      <c r="O14" s="10"/>
    </row>
    <row r="15" spans="1:15" s="9" customFormat="1" ht="36.75" customHeight="1" x14ac:dyDescent="0.2">
      <c r="A15" s="16">
        <v>11</v>
      </c>
      <c r="B15" s="17" t="s">
        <v>8</v>
      </c>
      <c r="C15" s="18">
        <v>419386673.98999995</v>
      </c>
      <c r="D15" s="18">
        <v>384994834.95999998</v>
      </c>
      <c r="E15" s="18">
        <f t="shared" si="1"/>
        <v>34391839.029999971</v>
      </c>
      <c r="F15" s="23">
        <f t="shared" si="2"/>
        <v>0.91799491695146229</v>
      </c>
      <c r="G15" s="19">
        <v>57858106.300000027</v>
      </c>
      <c r="H15" s="18">
        <v>55008748.180000044</v>
      </c>
      <c r="I15" s="18">
        <f t="shared" si="3"/>
        <v>2849358.1199999824</v>
      </c>
      <c r="J15" s="23">
        <f t="shared" si="4"/>
        <v>0.95075265503461559</v>
      </c>
      <c r="K15" s="18">
        <f t="shared" si="5"/>
        <v>477244780.28999996</v>
      </c>
      <c r="L15" s="18">
        <f t="shared" si="6"/>
        <v>440003583.14000005</v>
      </c>
      <c r="M15" s="18">
        <f t="shared" si="7"/>
        <v>37241197.149999917</v>
      </c>
      <c r="N15" s="25">
        <f t="shared" si="0"/>
        <v>0.92196625570766821</v>
      </c>
      <c r="O15" s="10"/>
    </row>
    <row r="16" spans="1:15" s="9" customFormat="1" ht="36.75" customHeight="1" x14ac:dyDescent="0.2">
      <c r="A16" s="16">
        <v>12</v>
      </c>
      <c r="B16" s="17" t="s">
        <v>9</v>
      </c>
      <c r="C16" s="18">
        <v>37006692.93999999</v>
      </c>
      <c r="D16" s="18">
        <v>36142893.289999999</v>
      </c>
      <c r="E16" s="18">
        <f t="shared" si="1"/>
        <v>863799.64999999106</v>
      </c>
      <c r="F16" s="23">
        <f t="shared" si="2"/>
        <v>0.97665828580250347</v>
      </c>
      <c r="G16" s="19">
        <v>4946685.8800000008</v>
      </c>
      <c r="H16" s="18">
        <v>4945044.5300000021</v>
      </c>
      <c r="I16" s="18">
        <f t="shared" si="3"/>
        <v>1641.3499999986961</v>
      </c>
      <c r="J16" s="23">
        <f t="shared" si="4"/>
        <v>0.99966819198958334</v>
      </c>
      <c r="K16" s="18">
        <f t="shared" si="5"/>
        <v>41953378.819999993</v>
      </c>
      <c r="L16" s="18">
        <f t="shared" si="6"/>
        <v>41087937.82</v>
      </c>
      <c r="M16" s="18">
        <f t="shared" si="7"/>
        <v>865440.99999999255</v>
      </c>
      <c r="N16" s="25">
        <f t="shared" si="0"/>
        <v>0.97937136353872356</v>
      </c>
      <c r="O16" s="10"/>
    </row>
    <row r="17" spans="1:48" s="9" customFormat="1" ht="36.75" customHeight="1" x14ac:dyDescent="0.2">
      <c r="A17" s="16">
        <v>13</v>
      </c>
      <c r="B17" s="17" t="s">
        <v>10</v>
      </c>
      <c r="C17" s="18">
        <v>71127323.749999985</v>
      </c>
      <c r="D17" s="18">
        <v>68404128.390000015</v>
      </c>
      <c r="E17" s="18">
        <f t="shared" si="1"/>
        <v>2723195.3599999696</v>
      </c>
      <c r="F17" s="23">
        <f t="shared" si="2"/>
        <v>0.96171379413104985</v>
      </c>
      <c r="G17" s="20">
        <v>15707793.939999999</v>
      </c>
      <c r="H17" s="18">
        <v>14559699.20999999</v>
      </c>
      <c r="I17" s="18">
        <f t="shared" si="3"/>
        <v>1148094.7300000098</v>
      </c>
      <c r="J17" s="23">
        <f t="shared" si="4"/>
        <v>0.92690923153273741</v>
      </c>
      <c r="K17" s="18">
        <f t="shared" si="5"/>
        <v>86835117.689999983</v>
      </c>
      <c r="L17" s="18">
        <f t="shared" si="6"/>
        <v>82963827.600000009</v>
      </c>
      <c r="M17" s="18">
        <f t="shared" si="7"/>
        <v>3871290.0899999738</v>
      </c>
      <c r="N17" s="25">
        <f t="shared" si="0"/>
        <v>0.9554179208483321</v>
      </c>
      <c r="O17" s="10"/>
    </row>
    <row r="18" spans="1:48" s="9" customFormat="1" ht="36.75" customHeight="1" x14ac:dyDescent="0.2">
      <c r="A18" s="16">
        <v>14</v>
      </c>
      <c r="B18" s="17" t="s">
        <v>11</v>
      </c>
      <c r="C18" s="18">
        <v>145384685.62999997</v>
      </c>
      <c r="D18" s="18">
        <v>140054024.06999999</v>
      </c>
      <c r="E18" s="18">
        <f t="shared" si="1"/>
        <v>5330661.5599999726</v>
      </c>
      <c r="F18" s="23">
        <f t="shared" si="2"/>
        <v>0.96333409164176786</v>
      </c>
      <c r="G18" s="20">
        <v>20994722.839999992</v>
      </c>
      <c r="H18" s="18">
        <v>20083709.509999998</v>
      </c>
      <c r="I18" s="18">
        <f t="shared" si="3"/>
        <v>911013.32999999449</v>
      </c>
      <c r="J18" s="23">
        <f t="shared" si="4"/>
        <v>0.95660750861334087</v>
      </c>
      <c r="K18" s="18">
        <f t="shared" si="5"/>
        <v>166379408.46999997</v>
      </c>
      <c r="L18" s="18">
        <f t="shared" si="6"/>
        <v>160137733.57999998</v>
      </c>
      <c r="M18" s="18">
        <f t="shared" si="7"/>
        <v>6241674.8899999857</v>
      </c>
      <c r="N18" s="25">
        <f t="shared" si="0"/>
        <v>0.9624852922161613</v>
      </c>
      <c r="O18" s="10"/>
    </row>
    <row r="19" spans="1:48" s="9" customFormat="1" ht="36.75" customHeight="1" x14ac:dyDescent="0.2">
      <c r="A19" s="16">
        <v>15</v>
      </c>
      <c r="B19" s="17" t="s">
        <v>12</v>
      </c>
      <c r="C19" s="18">
        <v>113934199.08999996</v>
      </c>
      <c r="D19" s="18">
        <v>109605816.86000001</v>
      </c>
      <c r="E19" s="18">
        <f t="shared" si="1"/>
        <v>4328382.2299999446</v>
      </c>
      <c r="F19" s="23">
        <f t="shared" si="2"/>
        <v>0.96200980684841753</v>
      </c>
      <c r="G19" s="20">
        <v>16859672.25</v>
      </c>
      <c r="H19" s="18">
        <v>15757115.170000004</v>
      </c>
      <c r="I19" s="18">
        <f t="shared" si="3"/>
        <v>1102557.0799999963</v>
      </c>
      <c r="J19" s="23">
        <f t="shared" si="4"/>
        <v>0.9346038841294797</v>
      </c>
      <c r="K19" s="18">
        <f t="shared" si="5"/>
        <v>130793871.33999996</v>
      </c>
      <c r="L19" s="18">
        <f t="shared" si="6"/>
        <v>125362932.03000002</v>
      </c>
      <c r="M19" s="18">
        <f t="shared" si="7"/>
        <v>5430939.3099999428</v>
      </c>
      <c r="N19" s="25">
        <f t="shared" si="0"/>
        <v>0.95847711169981231</v>
      </c>
      <c r="O19" s="10"/>
    </row>
    <row r="20" spans="1:48" s="9" customFormat="1" ht="36.75" customHeight="1" x14ac:dyDescent="0.2">
      <c r="A20" s="16">
        <v>16</v>
      </c>
      <c r="B20" s="17" t="s">
        <v>18</v>
      </c>
      <c r="C20" s="18">
        <v>382817509.81999987</v>
      </c>
      <c r="D20" s="18">
        <v>347299231.77999979</v>
      </c>
      <c r="E20" s="18">
        <f t="shared" si="1"/>
        <v>35518278.040000081</v>
      </c>
      <c r="F20" s="23">
        <f t="shared" si="2"/>
        <v>0.90721877362218695</v>
      </c>
      <c r="G20" s="20">
        <v>50349342.669999979</v>
      </c>
      <c r="H20" s="18">
        <v>42564450.859999999</v>
      </c>
      <c r="I20" s="18">
        <f t="shared" si="3"/>
        <v>7784891.80999998</v>
      </c>
      <c r="J20" s="23">
        <f t="shared" si="4"/>
        <v>0.8453824539274768</v>
      </c>
      <c r="K20" s="18">
        <f t="shared" si="5"/>
        <v>433166852.48999983</v>
      </c>
      <c r="L20" s="18">
        <f t="shared" si="6"/>
        <v>389863682.63999981</v>
      </c>
      <c r="M20" s="18">
        <f t="shared" si="7"/>
        <v>43303169.850000024</v>
      </c>
      <c r="N20" s="25">
        <v>0.8222378329081943</v>
      </c>
      <c r="O20" s="10"/>
    </row>
    <row r="21" spans="1:48" s="9" customFormat="1" ht="36.75" customHeight="1" x14ac:dyDescent="0.2">
      <c r="A21" s="16">
        <v>17</v>
      </c>
      <c r="B21" s="17" t="s">
        <v>13</v>
      </c>
      <c r="C21" s="18">
        <v>701602437.14000022</v>
      </c>
      <c r="D21" s="18">
        <v>649621101.03999901</v>
      </c>
      <c r="E21" s="18">
        <f t="shared" si="1"/>
        <v>51981336.100001216</v>
      </c>
      <c r="F21" s="23">
        <f t="shared" si="2"/>
        <v>0.92591055368636255</v>
      </c>
      <c r="G21" s="20">
        <v>94175824.680000082</v>
      </c>
      <c r="H21" s="18">
        <v>88038122.360000134</v>
      </c>
      <c r="I21" s="18">
        <f t="shared" si="3"/>
        <v>6137702.3199999481</v>
      </c>
      <c r="J21" s="23">
        <f t="shared" si="4"/>
        <v>0.93482719858461294</v>
      </c>
      <c r="K21" s="18">
        <f t="shared" si="5"/>
        <v>795778261.82000029</v>
      </c>
      <c r="L21" s="18">
        <f t="shared" si="6"/>
        <v>737659223.39999914</v>
      </c>
      <c r="M21" s="18">
        <f t="shared" si="7"/>
        <v>58119038.420001149</v>
      </c>
      <c r="N21" s="25">
        <f t="shared" ref="N21:N23" si="8">L21/K21</f>
        <v>0.92696578782250361</v>
      </c>
      <c r="O21" s="10"/>
    </row>
    <row r="22" spans="1:48" s="9" customFormat="1" ht="36.75" customHeight="1" x14ac:dyDescent="0.2">
      <c r="A22" s="16">
        <v>18</v>
      </c>
      <c r="B22" s="17" t="s">
        <v>14</v>
      </c>
      <c r="C22" s="18">
        <v>56884471.69000002</v>
      </c>
      <c r="D22" s="18">
        <v>53518181.979999989</v>
      </c>
      <c r="E22" s="18">
        <f t="shared" si="1"/>
        <v>3366289.7100000307</v>
      </c>
      <c r="F22" s="23">
        <f t="shared" si="2"/>
        <v>0.94082234377871865</v>
      </c>
      <c r="G22" s="20">
        <v>10996161.159999998</v>
      </c>
      <c r="H22" s="18">
        <v>9925817.2699999958</v>
      </c>
      <c r="I22" s="18">
        <f t="shared" si="3"/>
        <v>1070343.8900000025</v>
      </c>
      <c r="J22" s="23">
        <f t="shared" si="4"/>
        <v>0.90266204046794796</v>
      </c>
      <c r="K22" s="18">
        <f t="shared" si="5"/>
        <v>67880632.850000024</v>
      </c>
      <c r="L22" s="18">
        <f t="shared" si="6"/>
        <v>63443999.249999985</v>
      </c>
      <c r="M22" s="18">
        <f t="shared" si="7"/>
        <v>4436633.6000000387</v>
      </c>
      <c r="N22" s="25">
        <f t="shared" si="8"/>
        <v>0.93464065649175754</v>
      </c>
      <c r="O22" s="10"/>
    </row>
    <row r="23" spans="1:48" s="12" customFormat="1" ht="32.25" customHeight="1" x14ac:dyDescent="0.2">
      <c r="A23" s="28" t="s">
        <v>15</v>
      </c>
      <c r="B23" s="28"/>
      <c r="C23" s="21">
        <f>SUM(C5:C22)</f>
        <v>7400205747.3099976</v>
      </c>
      <c r="D23" s="21">
        <f t="shared" ref="D23" si="9">SUM(D5:D22)</f>
        <v>6972348562.6899939</v>
      </c>
      <c r="E23" s="21">
        <f>SUM(E5:E22)</f>
        <v>427857184.62000257</v>
      </c>
      <c r="F23" s="24">
        <f t="shared" si="2"/>
        <v>0.94218306906189309</v>
      </c>
      <c r="G23" s="40">
        <f>SUM(G5:G22)</f>
        <v>1058214875.1500005</v>
      </c>
      <c r="H23" s="40">
        <f t="shared" ref="H23" si="10">H5+H6+H7+H8+H9+H10+H11+H12+H13+H14+H15+H16+H17+H18+H19+H20+H21+H22</f>
        <v>1010210004.1999997</v>
      </c>
      <c r="I23" s="40">
        <f>SUM(I5:I22)</f>
        <v>48004870.950000703</v>
      </c>
      <c r="J23" s="26">
        <f t="shared" si="4"/>
        <v>0.95463598927089721</v>
      </c>
      <c r="K23" s="21">
        <f>K5+K6+K7+K8+K9+K10+K11+K12+K13+K14+K15+K16+K17+K18+K19+K20+K21+K22</f>
        <v>8458420622.4599972</v>
      </c>
      <c r="L23" s="21">
        <f>L5+L6+L7+L8+L9+L10+L11+L12+L13+L14+L15+L16+L17+L18+L19+L20+L21+L22</f>
        <v>7982558566.8899937</v>
      </c>
      <c r="M23" s="21">
        <f>M5+M6+M7+M8+M9+M10+M11+M12+M13+M14+M15+M16+M17+M18+M19+M20+M21+M22</f>
        <v>475862055.57000309</v>
      </c>
      <c r="N23" s="26">
        <f t="shared" si="8"/>
        <v>0.94374102721890807</v>
      </c>
      <c r="O23" s="11"/>
    </row>
    <row r="24" spans="1:48" ht="33" customHeight="1" x14ac:dyDescent="0.2">
      <c r="G24" s="1"/>
      <c r="K24" s="27" t="s">
        <v>33</v>
      </c>
      <c r="L24" s="27"/>
      <c r="M24" s="21">
        <v>478314633.22999978</v>
      </c>
    </row>
    <row r="25" spans="1:48" s="4" customFormat="1" ht="20.25" x14ac:dyDescent="0.2">
      <c r="A25" s="6"/>
      <c r="B25" s="9"/>
      <c r="C25" s="13"/>
      <c r="D25" s="13"/>
      <c r="E25" s="13"/>
      <c r="F25" s="13"/>
      <c r="G25" s="1"/>
      <c r="H25" s="1"/>
      <c r="I25" s="1"/>
      <c r="J25" s="1"/>
      <c r="K25" s="1"/>
      <c r="L25" s="1"/>
      <c r="M25" s="1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s="5" customFormat="1" x14ac:dyDescent="0.2"/>
    <row r="27" spans="1:48" s="5" customFormat="1" x14ac:dyDescent="0.2"/>
    <row r="28" spans="1:48" s="5" customFormat="1" x14ac:dyDescent="0.2"/>
    <row r="29" spans="1:48" s="5" customFormat="1" x14ac:dyDescent="0.2"/>
    <row r="30" spans="1:48" s="5" customFormat="1" x14ac:dyDescent="0.2"/>
    <row r="31" spans="1:48" s="5" customFormat="1" x14ac:dyDescent="0.2"/>
    <row r="32" spans="1:48" s="5" customFormat="1" x14ac:dyDescent="0.2"/>
    <row r="33" s="5" customFormat="1" x14ac:dyDescent="0.2"/>
    <row r="34" s="5" customFormat="1" x14ac:dyDescent="0.2"/>
    <row r="35" s="5" customFormat="1" x14ac:dyDescent="0.2"/>
    <row r="36" s="5" customFormat="1" x14ac:dyDescent="0.2"/>
    <row r="37" s="5" customFormat="1" x14ac:dyDescent="0.2"/>
    <row r="38" s="5" customFormat="1" x14ac:dyDescent="0.2"/>
    <row r="39" s="5" customFormat="1" x14ac:dyDescent="0.2"/>
    <row r="40" s="5" customFormat="1" x14ac:dyDescent="0.2"/>
    <row r="41" s="5" customFormat="1" x14ac:dyDescent="0.2"/>
    <row r="42" s="5" customFormat="1" x14ac:dyDescent="0.2"/>
    <row r="43" s="5" customFormat="1" x14ac:dyDescent="0.2"/>
    <row r="44" s="5" customFormat="1" x14ac:dyDescent="0.2"/>
    <row r="45" s="5" customFormat="1" x14ac:dyDescent="0.2"/>
    <row r="46" s="5" customFormat="1" x14ac:dyDescent="0.2"/>
    <row r="47" s="5" customFormat="1" x14ac:dyDescent="0.2"/>
    <row r="48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</sheetData>
  <mergeCells count="11">
    <mergeCell ref="K24:L24"/>
    <mergeCell ref="A23:B23"/>
    <mergeCell ref="N3:N4"/>
    <mergeCell ref="A1:M2"/>
    <mergeCell ref="A3:A4"/>
    <mergeCell ref="B3:B4"/>
    <mergeCell ref="C3:E3"/>
    <mergeCell ref="G3:I3"/>
    <mergeCell ref="J3:J4"/>
    <mergeCell ref="K3:M3"/>
    <mergeCell ref="F3:F4"/>
  </mergeCells>
  <pageMargins left="3.937007874015748E-2" right="3.937007874015748E-2" top="0.15748031496062992" bottom="3.937007874015748E-2" header="0.59055118110236227" footer="0.11811023622047245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Company>Stimulsoft Reports 2014.1.1900 from 10 April 2014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Французова Ирина Васильевна</dc:creator>
  <cp:lastModifiedBy>Кобзева Оксана Витальевна</cp:lastModifiedBy>
  <cp:lastPrinted>2024-03-03T22:19:38Z</cp:lastPrinted>
  <dcterms:created xsi:type="dcterms:W3CDTF">2015-01-16T06:11:54Z</dcterms:created>
  <dcterms:modified xsi:type="dcterms:W3CDTF">2025-10-01T23:58:11Z</dcterms:modified>
</cp:coreProperties>
</file>