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БМЕН ИНФОРМАЦИЕЙ\! АДРЕСНАЯ  РЕГИОНАЛЬНАЯ ПРОГРАММА 2014 - 2043 год\1 Краткосрочный план\38 июль 2025 2026-2028\"/>
    </mc:Choice>
  </mc:AlternateContent>
  <bookViews>
    <workbookView xWindow="0" yWindow="0" windowWidth="28800" windowHeight="12330" tabRatio="883"/>
  </bookViews>
  <sheets>
    <sheet name="Краткосрочный план 2026-2028" sheetId="48" r:id="rId1"/>
  </sheets>
  <definedNames>
    <definedName name="_xlnm._FilterDatabase" localSheetId="0" hidden="1">'Краткосрочный план 2026-2028'!$A$17:$X$609</definedName>
    <definedName name="_xlnm.Print_Titles" localSheetId="0">'Краткосрочный план 2026-2028'!$14:$16</definedName>
    <definedName name="_xlnm.Print_Area" localSheetId="0">'Краткосрочный план 2026-2028'!$A$1:$T$615</definedName>
  </definedNames>
  <calcPr calcId="191029"/>
</workbook>
</file>

<file path=xl/calcChain.xml><?xml version="1.0" encoding="utf-8"?>
<calcChain xmlns="http://schemas.openxmlformats.org/spreadsheetml/2006/main">
  <c r="D613" i="48" l="1"/>
  <c r="E613" i="48"/>
  <c r="F613" i="48"/>
  <c r="Z21" i="48" l="1"/>
  <c r="Z22" i="48"/>
  <c r="Z23" i="48"/>
  <c r="Z24" i="48"/>
  <c r="Z25" i="48"/>
  <c r="Z26" i="48"/>
  <c r="Z27" i="48"/>
  <c r="Z28" i="48"/>
  <c r="Z29" i="48"/>
  <c r="Z30" i="48"/>
  <c r="Z31" i="48"/>
  <c r="Z32" i="48"/>
  <c r="Z33" i="48"/>
  <c r="Z34" i="48"/>
  <c r="Z35" i="48"/>
  <c r="Z36" i="48"/>
  <c r="Z37" i="48"/>
  <c r="Z38" i="48"/>
  <c r="Z39" i="48"/>
  <c r="Z40" i="48"/>
  <c r="Z41" i="48"/>
  <c r="Z42" i="48"/>
  <c r="Z43" i="48"/>
  <c r="Z44" i="48"/>
  <c r="Z45" i="48"/>
  <c r="Z46" i="48"/>
  <c r="Z47" i="48"/>
  <c r="Z48" i="48"/>
  <c r="Z49" i="48"/>
  <c r="Z50" i="48"/>
  <c r="Z51" i="48"/>
  <c r="Z52" i="48"/>
  <c r="Z53" i="48"/>
  <c r="Z54" i="48"/>
  <c r="Z55" i="48"/>
  <c r="Z56" i="48"/>
  <c r="Z57" i="48"/>
  <c r="Z58" i="48"/>
  <c r="Z59" i="48"/>
  <c r="Z60" i="48"/>
  <c r="Z61" i="48"/>
  <c r="Z62" i="48"/>
  <c r="Z63" i="48"/>
  <c r="Z64" i="48"/>
  <c r="Z65" i="48"/>
  <c r="Z66" i="48"/>
  <c r="Z67" i="48"/>
  <c r="Z68" i="48"/>
  <c r="Z69" i="48"/>
  <c r="Z70" i="48"/>
  <c r="Z71" i="48"/>
  <c r="Z72" i="48"/>
  <c r="Z73" i="48"/>
  <c r="Z74" i="48"/>
  <c r="Z75" i="48"/>
  <c r="Z76" i="48"/>
  <c r="Z77" i="48"/>
  <c r="Z78" i="48"/>
  <c r="Z79" i="48"/>
  <c r="Z80" i="48"/>
  <c r="Z81" i="48"/>
  <c r="Z82" i="48"/>
  <c r="Z83" i="48"/>
  <c r="Z84" i="48"/>
  <c r="Z85" i="48"/>
  <c r="Z86" i="48"/>
  <c r="Z87" i="48"/>
  <c r="Z88" i="48"/>
  <c r="Z89" i="48"/>
  <c r="Z90" i="48"/>
  <c r="Z91" i="48"/>
  <c r="Z92" i="48"/>
  <c r="Z93" i="48"/>
  <c r="Z94" i="48"/>
  <c r="Z95" i="48"/>
  <c r="Z96" i="48"/>
  <c r="Z97" i="48"/>
  <c r="Z98" i="48"/>
  <c r="Z99" i="48"/>
  <c r="Z100" i="48"/>
  <c r="Z101" i="48"/>
  <c r="Z102" i="48"/>
  <c r="Z103" i="48"/>
  <c r="Z104" i="48"/>
  <c r="Z105" i="48"/>
  <c r="Z106" i="48"/>
  <c r="Z107" i="48"/>
  <c r="Z108" i="48"/>
  <c r="Z109" i="48"/>
  <c r="Z110" i="48"/>
  <c r="Z111" i="48"/>
  <c r="Z112" i="48"/>
  <c r="Z113" i="48"/>
  <c r="Z114" i="48"/>
  <c r="Z115" i="48"/>
  <c r="Z116" i="48"/>
  <c r="Z117" i="48"/>
  <c r="Z118" i="48"/>
  <c r="Z119" i="48"/>
  <c r="Z120" i="48"/>
  <c r="Z121" i="48"/>
  <c r="Z122" i="48"/>
  <c r="Z123" i="48"/>
  <c r="Z124" i="48"/>
  <c r="Z125" i="48"/>
  <c r="Z126" i="48"/>
  <c r="Z127" i="48"/>
  <c r="Z128" i="48"/>
  <c r="Z129" i="48"/>
  <c r="Z130" i="48"/>
  <c r="Z131" i="48"/>
  <c r="Z132" i="48"/>
  <c r="Z133" i="48"/>
  <c r="Z134" i="48"/>
  <c r="Z135" i="48"/>
  <c r="Z136" i="48"/>
  <c r="Z137" i="48"/>
  <c r="Z138" i="48"/>
  <c r="Z139" i="48"/>
  <c r="Z140" i="48"/>
  <c r="Z141" i="48"/>
  <c r="Z142" i="48"/>
  <c r="Z143" i="48"/>
  <c r="Z144" i="48"/>
  <c r="Z145" i="48"/>
  <c r="Z146" i="48"/>
  <c r="Z147" i="48"/>
  <c r="Z148" i="48"/>
  <c r="Z149" i="48"/>
  <c r="Z150" i="48"/>
  <c r="Z151" i="48"/>
  <c r="Z152" i="48"/>
  <c r="Z153" i="48"/>
  <c r="Z154" i="48"/>
  <c r="Z155" i="48"/>
  <c r="Z156" i="48"/>
  <c r="Z157" i="48"/>
  <c r="Z158" i="48"/>
  <c r="Z159" i="48"/>
  <c r="Z160" i="48"/>
  <c r="Z161" i="48"/>
  <c r="Z162" i="48"/>
  <c r="Z163" i="48"/>
  <c r="Z164" i="48"/>
  <c r="Z165" i="48"/>
  <c r="Z166" i="48"/>
  <c r="Z167" i="48"/>
  <c r="Z168" i="48"/>
  <c r="Z169" i="48"/>
  <c r="Z170" i="48"/>
  <c r="Z171" i="48"/>
  <c r="Z172" i="48"/>
  <c r="Z173" i="48"/>
  <c r="Z174" i="48"/>
  <c r="Z175" i="48"/>
  <c r="Z176" i="48"/>
  <c r="Z177" i="48"/>
  <c r="Z178" i="48"/>
  <c r="Z179" i="48"/>
  <c r="Z180" i="48"/>
  <c r="Z181" i="48"/>
  <c r="Z182" i="48"/>
  <c r="Z183" i="48"/>
  <c r="Z184" i="48"/>
  <c r="Z185" i="48"/>
  <c r="Z186" i="48"/>
  <c r="Z187" i="48"/>
  <c r="Z188" i="48"/>
  <c r="Z189" i="48"/>
  <c r="Z190" i="48"/>
  <c r="Z191" i="48"/>
  <c r="Z192" i="48"/>
  <c r="Z193" i="48"/>
  <c r="Z194" i="48"/>
  <c r="Z195" i="48"/>
  <c r="Z196" i="48"/>
  <c r="Z197" i="48"/>
  <c r="Z198" i="48"/>
  <c r="Z199" i="48"/>
  <c r="Z200" i="48"/>
  <c r="Z201" i="48"/>
  <c r="Z202" i="48"/>
  <c r="Z203" i="48"/>
  <c r="Z204" i="48"/>
  <c r="Z205" i="48"/>
  <c r="Z206" i="48"/>
  <c r="Z207" i="48"/>
  <c r="Z208" i="48"/>
  <c r="Z209" i="48"/>
  <c r="Z210" i="48"/>
  <c r="Z211" i="48"/>
  <c r="Z212" i="48"/>
  <c r="Z213" i="48"/>
  <c r="Z214" i="48"/>
  <c r="Z215" i="48"/>
  <c r="Z216" i="48"/>
  <c r="Z217" i="48"/>
  <c r="Z218" i="48"/>
  <c r="Z219" i="48"/>
  <c r="Z220" i="48"/>
  <c r="Z221" i="48"/>
  <c r="Z222" i="48"/>
  <c r="Z223" i="48"/>
  <c r="Z224" i="48"/>
  <c r="Z225" i="48"/>
  <c r="Z226" i="48"/>
  <c r="Z227" i="48"/>
  <c r="Z228" i="48"/>
  <c r="Z229" i="48"/>
  <c r="Z230" i="48"/>
  <c r="Z231" i="48"/>
  <c r="Z232" i="48"/>
  <c r="Z233" i="48"/>
  <c r="Z234" i="48"/>
  <c r="Z235" i="48"/>
  <c r="Z236" i="48"/>
  <c r="Z237" i="48"/>
  <c r="Z238" i="48"/>
  <c r="Z239" i="48"/>
  <c r="Z240" i="48"/>
  <c r="Z241" i="48"/>
  <c r="Z242" i="48"/>
  <c r="Z243" i="48"/>
  <c r="Z244" i="48"/>
  <c r="Z246" i="48"/>
  <c r="Z247" i="48"/>
  <c r="Z248" i="48"/>
  <c r="Z249" i="48"/>
  <c r="Z250" i="48"/>
  <c r="Z251" i="48"/>
  <c r="Z252" i="48"/>
  <c r="Z253" i="48"/>
  <c r="Z254" i="48"/>
  <c r="Z255" i="48"/>
  <c r="Z256" i="48"/>
  <c r="Z257" i="48"/>
  <c r="Z258" i="48"/>
  <c r="Z259" i="48"/>
  <c r="Z260" i="48"/>
  <c r="Z261" i="48"/>
  <c r="Z262" i="48"/>
  <c r="Z263" i="48"/>
  <c r="Z264" i="48"/>
  <c r="Z265" i="48"/>
  <c r="Z266" i="48"/>
  <c r="Z267" i="48"/>
  <c r="Z268" i="48"/>
  <c r="Z269" i="48"/>
  <c r="Z270" i="48"/>
  <c r="Z271" i="48"/>
  <c r="Z272" i="48"/>
  <c r="Z273" i="48"/>
  <c r="Z274" i="48"/>
  <c r="Z275" i="48"/>
  <c r="Z276" i="48"/>
  <c r="Z277" i="48"/>
  <c r="Z278" i="48"/>
  <c r="Z279" i="48"/>
  <c r="Z280" i="48"/>
  <c r="Z281" i="48"/>
  <c r="Z282" i="48"/>
  <c r="Z283" i="48"/>
  <c r="Z284" i="48"/>
  <c r="Z285" i="48"/>
  <c r="Z286" i="48"/>
  <c r="Z287" i="48"/>
  <c r="Z288" i="48"/>
  <c r="Z289" i="48"/>
  <c r="Z290" i="48"/>
  <c r="Z291" i="48"/>
  <c r="Z292" i="48"/>
  <c r="Z293" i="48"/>
  <c r="Z294" i="48"/>
  <c r="Z295" i="48"/>
  <c r="Z296" i="48"/>
  <c r="Z297" i="48"/>
  <c r="Z298" i="48"/>
  <c r="Z299" i="48"/>
  <c r="Z300" i="48"/>
  <c r="Z301" i="48"/>
  <c r="Z302" i="48"/>
  <c r="Z303" i="48"/>
  <c r="Z304" i="48"/>
  <c r="Z305" i="48"/>
  <c r="Z306" i="48"/>
  <c r="Z307" i="48"/>
  <c r="Z308" i="48"/>
  <c r="Z309" i="48"/>
  <c r="Z310" i="48"/>
  <c r="Z311" i="48"/>
  <c r="Z312" i="48"/>
  <c r="Z313" i="48"/>
  <c r="Z314" i="48"/>
  <c r="Z315" i="48"/>
  <c r="Z316" i="48"/>
  <c r="Z317" i="48"/>
  <c r="Z318" i="48"/>
  <c r="Z319" i="48"/>
  <c r="Z320" i="48"/>
  <c r="Z321" i="48"/>
  <c r="Z322" i="48"/>
  <c r="Z323" i="48"/>
  <c r="Z324" i="48"/>
  <c r="Z325" i="48"/>
  <c r="Z326" i="48"/>
  <c r="Z327" i="48"/>
  <c r="Z328" i="48"/>
  <c r="Z329" i="48"/>
  <c r="Z330" i="48"/>
  <c r="Z331" i="48"/>
  <c r="Z332" i="48"/>
  <c r="Z333" i="48"/>
  <c r="Z334" i="48"/>
  <c r="Z335" i="48"/>
  <c r="Z336" i="48"/>
  <c r="Z337" i="48"/>
  <c r="Z338" i="48"/>
  <c r="Z339" i="48"/>
  <c r="Z340" i="48"/>
  <c r="Z341" i="48"/>
  <c r="Z342" i="48"/>
  <c r="Z343" i="48"/>
  <c r="Z344" i="48"/>
  <c r="Z345" i="48"/>
  <c r="Z346" i="48"/>
  <c r="Z347" i="48"/>
  <c r="Z348" i="48"/>
  <c r="Z349" i="48"/>
  <c r="Z350" i="48"/>
  <c r="Z351" i="48"/>
  <c r="Z352" i="48"/>
  <c r="Z353" i="48"/>
  <c r="Z354" i="48"/>
  <c r="Z355" i="48"/>
  <c r="Z356" i="48"/>
  <c r="Z357" i="48"/>
  <c r="Z358" i="48"/>
  <c r="Z359" i="48"/>
  <c r="Z360" i="48"/>
  <c r="Z361" i="48"/>
  <c r="Z362" i="48"/>
  <c r="Z363" i="48"/>
  <c r="Z364" i="48"/>
  <c r="Z365" i="48"/>
  <c r="Z366" i="48"/>
  <c r="Z367" i="48"/>
  <c r="Z368" i="48"/>
  <c r="Z369" i="48"/>
  <c r="Z370" i="48"/>
  <c r="Z371" i="48"/>
  <c r="Z372" i="48"/>
  <c r="Z373" i="48"/>
  <c r="Z374" i="48"/>
  <c r="Z375" i="48"/>
  <c r="Z376" i="48"/>
  <c r="Z377" i="48"/>
  <c r="Z378" i="48"/>
  <c r="Z379" i="48"/>
  <c r="Z380" i="48"/>
  <c r="Z381" i="48"/>
  <c r="Z382" i="48"/>
  <c r="Z383" i="48"/>
  <c r="Z384" i="48"/>
  <c r="Z385" i="48"/>
  <c r="Z386" i="48"/>
  <c r="Z387" i="48"/>
  <c r="Z388" i="48"/>
  <c r="Z389" i="48"/>
  <c r="Z390" i="48"/>
  <c r="Z391" i="48"/>
  <c r="Z392" i="48"/>
  <c r="Z393" i="48"/>
  <c r="Z394" i="48"/>
  <c r="Z395" i="48"/>
  <c r="Z396" i="48"/>
  <c r="Z397" i="48"/>
  <c r="Z398" i="48"/>
  <c r="Z399" i="48"/>
  <c r="Z400" i="48"/>
  <c r="Z401" i="48"/>
  <c r="Z402" i="48"/>
  <c r="Z403" i="48"/>
  <c r="Z404" i="48"/>
  <c r="Z405" i="48"/>
  <c r="Z406" i="48"/>
  <c r="Z407" i="48"/>
  <c r="Z408" i="48"/>
  <c r="Z409" i="48"/>
  <c r="Z410" i="48"/>
  <c r="Z411" i="48"/>
  <c r="Z412" i="48"/>
  <c r="Z413" i="48"/>
  <c r="Z414" i="48"/>
  <c r="Z415" i="48"/>
  <c r="Z416" i="48"/>
  <c r="Z417" i="48"/>
  <c r="Z418" i="48"/>
  <c r="Z419" i="48"/>
  <c r="Z420" i="48"/>
  <c r="Z421" i="48"/>
  <c r="Z422" i="48"/>
  <c r="Z423" i="48"/>
  <c r="Z424" i="48"/>
  <c r="Z425" i="48"/>
  <c r="Z426" i="48"/>
  <c r="Z427" i="48"/>
  <c r="Z428" i="48"/>
  <c r="Z429" i="48"/>
  <c r="Z430" i="48"/>
  <c r="Z431" i="48"/>
  <c r="Z432" i="48"/>
  <c r="Z433" i="48"/>
  <c r="Z434" i="48"/>
  <c r="Z435" i="48"/>
  <c r="Z436" i="48"/>
  <c r="Z437" i="48"/>
  <c r="Z438" i="48"/>
  <c r="Z439" i="48"/>
  <c r="Z440" i="48"/>
  <c r="Z441" i="48"/>
  <c r="Z443" i="48"/>
  <c r="Z444" i="48"/>
  <c r="Z445" i="48"/>
  <c r="Z446" i="48"/>
  <c r="Z447" i="48"/>
  <c r="Z448" i="48"/>
  <c r="Z449" i="48"/>
  <c r="Z450" i="48"/>
  <c r="Z451" i="48"/>
  <c r="Z452" i="48"/>
  <c r="Z453" i="48"/>
  <c r="Z454" i="48"/>
  <c r="Z455" i="48"/>
  <c r="Z456" i="48"/>
  <c r="Z457" i="48"/>
  <c r="Z458" i="48"/>
  <c r="Z459" i="48"/>
  <c r="Z460" i="48"/>
  <c r="Z461" i="48"/>
  <c r="Z462" i="48"/>
  <c r="Z463" i="48"/>
  <c r="Z464" i="48"/>
  <c r="Z465" i="48"/>
  <c r="Z466" i="48"/>
  <c r="Z467" i="48"/>
  <c r="Z468" i="48"/>
  <c r="Z469" i="48"/>
  <c r="Z470" i="48"/>
  <c r="Z471" i="48"/>
  <c r="Z472" i="48"/>
  <c r="Z473" i="48"/>
  <c r="Z474" i="48"/>
  <c r="Z475" i="48"/>
  <c r="Z476" i="48"/>
  <c r="Z477" i="48"/>
  <c r="Z478" i="48"/>
  <c r="Z479" i="48"/>
  <c r="Z480" i="48"/>
  <c r="Z481" i="48"/>
  <c r="Z482" i="48"/>
  <c r="Z483" i="48"/>
  <c r="Z484" i="48"/>
  <c r="Z485" i="48"/>
  <c r="Z486" i="48"/>
  <c r="Z487" i="48"/>
  <c r="Z488" i="48"/>
  <c r="Z489" i="48"/>
  <c r="Z490" i="48"/>
  <c r="Z491" i="48"/>
  <c r="Z492" i="48"/>
  <c r="Z493" i="48"/>
  <c r="Z494" i="48"/>
  <c r="Z495" i="48"/>
  <c r="Z496" i="48"/>
  <c r="Z497" i="48"/>
  <c r="Z498" i="48"/>
  <c r="Z499" i="48"/>
  <c r="Z500" i="48"/>
  <c r="Z501" i="48"/>
  <c r="Z502" i="48"/>
  <c r="Z503" i="48"/>
  <c r="Z504" i="48"/>
  <c r="Z505" i="48"/>
  <c r="Z506" i="48"/>
  <c r="Z507" i="48"/>
  <c r="Z508" i="48"/>
  <c r="Z509" i="48"/>
  <c r="Z510" i="48"/>
  <c r="Z511" i="48"/>
  <c r="Z512" i="48"/>
  <c r="Z513" i="48"/>
  <c r="Z514" i="48"/>
  <c r="Z515" i="48"/>
  <c r="Z516" i="48"/>
  <c r="Z517" i="48"/>
  <c r="Z518" i="48"/>
  <c r="Z519" i="48"/>
  <c r="Z520" i="48"/>
  <c r="Z521" i="48"/>
  <c r="Z522" i="48"/>
  <c r="Z523" i="48"/>
  <c r="Z524" i="48"/>
  <c r="Z525" i="48"/>
  <c r="Z526" i="48"/>
  <c r="Z527" i="48"/>
  <c r="Z528" i="48"/>
  <c r="Z529" i="48"/>
  <c r="Z530" i="48"/>
  <c r="Z531" i="48"/>
  <c r="Z532" i="48"/>
  <c r="Z533" i="48"/>
  <c r="Z534" i="48"/>
  <c r="Z535" i="48"/>
  <c r="Z536" i="48"/>
  <c r="Z537" i="48"/>
  <c r="Z538" i="48"/>
  <c r="Z539" i="48"/>
  <c r="Z540" i="48"/>
  <c r="Z541" i="48"/>
  <c r="Z542" i="48"/>
  <c r="Z543" i="48"/>
  <c r="Z544" i="48"/>
  <c r="Z545" i="48"/>
  <c r="Z546" i="48"/>
  <c r="Z547" i="48"/>
  <c r="Z548" i="48"/>
  <c r="Z549" i="48"/>
  <c r="Z550" i="48"/>
  <c r="Z551" i="48"/>
  <c r="Z552" i="48"/>
  <c r="Z553" i="48"/>
  <c r="Z554" i="48"/>
  <c r="Z555" i="48"/>
  <c r="Z556" i="48"/>
  <c r="Z557" i="48"/>
  <c r="Z558" i="48"/>
  <c r="Z559" i="48"/>
  <c r="Z560" i="48"/>
  <c r="Z561" i="48"/>
  <c r="Z562" i="48"/>
  <c r="Z563" i="48"/>
  <c r="Z564" i="48"/>
  <c r="Z565" i="48"/>
  <c r="Z566" i="48"/>
  <c r="Z567" i="48"/>
  <c r="Z568" i="48"/>
  <c r="Z569" i="48"/>
  <c r="Z570" i="48"/>
  <c r="Z571" i="48"/>
  <c r="Z572" i="48"/>
  <c r="Z573" i="48"/>
  <c r="Z574" i="48"/>
  <c r="Z575" i="48"/>
  <c r="Z576" i="48"/>
  <c r="Z577" i="48"/>
  <c r="Z578" i="48"/>
  <c r="Z579" i="48"/>
  <c r="Z580" i="48"/>
  <c r="Z581" i="48"/>
  <c r="Z582" i="48"/>
  <c r="Z583" i="48"/>
  <c r="Z584" i="48"/>
  <c r="Z585" i="48"/>
  <c r="Z586" i="48"/>
  <c r="Z587" i="48"/>
  <c r="Z588" i="48"/>
  <c r="Z589" i="48"/>
  <c r="Z590" i="48"/>
  <c r="Z591" i="48"/>
  <c r="Z592" i="48"/>
  <c r="Z593" i="48"/>
  <c r="Z594" i="48"/>
  <c r="Z595" i="48"/>
  <c r="Z596" i="48"/>
  <c r="Z597" i="48"/>
  <c r="Z598" i="48"/>
  <c r="Z599" i="48"/>
  <c r="Z600" i="48"/>
  <c r="Z601" i="48"/>
  <c r="Z602" i="48"/>
  <c r="Z603" i="48"/>
  <c r="Z604" i="48"/>
  <c r="Z605" i="48"/>
  <c r="Z606" i="48"/>
  <c r="Z607" i="48"/>
  <c r="U21" i="48"/>
  <c r="U22" i="48"/>
  <c r="U23" i="48"/>
  <c r="U24" i="48"/>
  <c r="U25" i="48"/>
  <c r="U26" i="48"/>
  <c r="U27" i="48"/>
  <c r="U28" i="48"/>
  <c r="U29" i="48"/>
  <c r="U30" i="48"/>
  <c r="U31" i="48"/>
  <c r="U32" i="48"/>
  <c r="U33" i="48"/>
  <c r="U34" i="48"/>
  <c r="U35" i="48"/>
  <c r="U36" i="48"/>
  <c r="U37" i="48"/>
  <c r="U38" i="48"/>
  <c r="U39" i="48"/>
  <c r="U40" i="48"/>
  <c r="U41" i="48"/>
  <c r="U42" i="48"/>
  <c r="U43" i="48"/>
  <c r="U44" i="48"/>
  <c r="U45" i="48"/>
  <c r="U46" i="48"/>
  <c r="U47" i="48"/>
  <c r="U48" i="48"/>
  <c r="U49" i="48"/>
  <c r="U50" i="48"/>
  <c r="U51" i="48"/>
  <c r="U52" i="48"/>
  <c r="U53" i="48"/>
  <c r="U54" i="48"/>
  <c r="U55" i="48"/>
  <c r="U56" i="48"/>
  <c r="U57" i="48"/>
  <c r="U58" i="48"/>
  <c r="U59" i="48"/>
  <c r="U60" i="48"/>
  <c r="U61" i="48"/>
  <c r="U62" i="48"/>
  <c r="U63" i="48"/>
  <c r="U64" i="48"/>
  <c r="U65" i="48"/>
  <c r="U66" i="48"/>
  <c r="U67" i="48"/>
  <c r="U68" i="48"/>
  <c r="U69" i="48"/>
  <c r="U70" i="48"/>
  <c r="U71" i="48"/>
  <c r="U72" i="48"/>
  <c r="U73" i="48"/>
  <c r="U74" i="48"/>
  <c r="U75" i="48"/>
  <c r="U76" i="48"/>
  <c r="U77" i="48"/>
  <c r="U78" i="48"/>
  <c r="U79" i="48"/>
  <c r="U80" i="48"/>
  <c r="U81" i="48"/>
  <c r="U82" i="48"/>
  <c r="U83" i="48"/>
  <c r="U84" i="48"/>
  <c r="U85" i="48"/>
  <c r="U86" i="48"/>
  <c r="U87" i="48"/>
  <c r="U88" i="48"/>
  <c r="U89" i="48"/>
  <c r="U90" i="48"/>
  <c r="U91" i="48"/>
  <c r="U92" i="48"/>
  <c r="U93" i="48"/>
  <c r="U94" i="48"/>
  <c r="U95" i="48"/>
  <c r="U96" i="48"/>
  <c r="U97" i="48"/>
  <c r="U98" i="48"/>
  <c r="U99" i="48"/>
  <c r="U100" i="48"/>
  <c r="U101" i="48"/>
  <c r="U102" i="48"/>
  <c r="U103" i="48"/>
  <c r="U104" i="48"/>
  <c r="U105" i="48"/>
  <c r="U106" i="48"/>
  <c r="U107" i="48"/>
  <c r="U108" i="48"/>
  <c r="U109" i="48"/>
  <c r="U110" i="48"/>
  <c r="U111" i="48"/>
  <c r="U112" i="48"/>
  <c r="U113" i="48"/>
  <c r="U114" i="48"/>
  <c r="U115" i="48"/>
  <c r="U116" i="48"/>
  <c r="U117" i="48"/>
  <c r="U118" i="48"/>
  <c r="U119" i="48"/>
  <c r="U120" i="48"/>
  <c r="U121" i="48"/>
  <c r="U122" i="48"/>
  <c r="U123" i="48"/>
  <c r="U124" i="48"/>
  <c r="U125" i="48"/>
  <c r="U126" i="48"/>
  <c r="U127" i="48"/>
  <c r="U128" i="48"/>
  <c r="U129" i="48"/>
  <c r="U130" i="48"/>
  <c r="U131" i="48"/>
  <c r="U132" i="48"/>
  <c r="U133" i="48"/>
  <c r="U134" i="48"/>
  <c r="U135" i="48"/>
  <c r="U136" i="48"/>
  <c r="U137" i="48"/>
  <c r="U138" i="48"/>
  <c r="U139" i="48"/>
  <c r="U140" i="48"/>
  <c r="U141" i="48"/>
  <c r="U142" i="48"/>
  <c r="U143" i="48"/>
  <c r="U144" i="48"/>
  <c r="U145" i="48"/>
  <c r="U146" i="48"/>
  <c r="U147" i="48"/>
  <c r="U148" i="48"/>
  <c r="U149" i="48"/>
  <c r="U150" i="48"/>
  <c r="U151" i="48"/>
  <c r="U152" i="48"/>
  <c r="U153" i="48"/>
  <c r="U154" i="48"/>
  <c r="U155" i="48"/>
  <c r="U156" i="48"/>
  <c r="U157" i="48"/>
  <c r="U158" i="48"/>
  <c r="U159" i="48"/>
  <c r="U160" i="48"/>
  <c r="U161" i="48"/>
  <c r="U162" i="48"/>
  <c r="U163" i="48"/>
  <c r="U164" i="48"/>
  <c r="U165" i="48"/>
  <c r="U166" i="48"/>
  <c r="U167" i="48"/>
  <c r="U168" i="48"/>
  <c r="U169" i="48"/>
  <c r="U170" i="48"/>
  <c r="U171" i="48"/>
  <c r="U172" i="48"/>
  <c r="U173" i="48"/>
  <c r="U174" i="48"/>
  <c r="U175" i="48"/>
  <c r="U176" i="48"/>
  <c r="U177" i="48"/>
  <c r="U178" i="48"/>
  <c r="U179" i="48"/>
  <c r="U180" i="48"/>
  <c r="U181" i="48"/>
  <c r="U182" i="48"/>
  <c r="U183" i="48"/>
  <c r="U184" i="48"/>
  <c r="U185" i="48"/>
  <c r="U186" i="48"/>
  <c r="U187" i="48"/>
  <c r="U188" i="48"/>
  <c r="U189" i="48"/>
  <c r="U190" i="48"/>
  <c r="U191" i="48"/>
  <c r="U192" i="48"/>
  <c r="U193" i="48"/>
  <c r="U194" i="48"/>
  <c r="U195" i="48"/>
  <c r="U196" i="48"/>
  <c r="U197" i="48"/>
  <c r="U198" i="48"/>
  <c r="U199" i="48"/>
  <c r="U200" i="48"/>
  <c r="U201" i="48"/>
  <c r="U202" i="48"/>
  <c r="U203" i="48"/>
  <c r="U204" i="48"/>
  <c r="U205" i="48"/>
  <c r="U206" i="48"/>
  <c r="U207" i="48"/>
  <c r="U208" i="48"/>
  <c r="U209" i="48"/>
  <c r="U210" i="48"/>
  <c r="U211" i="48"/>
  <c r="U212" i="48"/>
  <c r="U213" i="48"/>
  <c r="U214" i="48"/>
  <c r="U215" i="48"/>
  <c r="U216" i="48"/>
  <c r="U217" i="48"/>
  <c r="U218" i="48"/>
  <c r="U219" i="48"/>
  <c r="U220" i="48"/>
  <c r="U221" i="48"/>
  <c r="U222" i="48"/>
  <c r="U223" i="48"/>
  <c r="U224" i="48"/>
  <c r="U225" i="48"/>
  <c r="U226" i="48"/>
  <c r="U227" i="48"/>
  <c r="U228" i="48"/>
  <c r="U229" i="48"/>
  <c r="U230" i="48"/>
  <c r="U231" i="48"/>
  <c r="U232" i="48"/>
  <c r="U233" i="48"/>
  <c r="U234" i="48"/>
  <c r="U235" i="48"/>
  <c r="U236" i="48"/>
  <c r="U237" i="48"/>
  <c r="U238" i="48"/>
  <c r="U239" i="48"/>
  <c r="U240" i="48"/>
  <c r="U241" i="48"/>
  <c r="U242" i="48"/>
  <c r="U243" i="48"/>
  <c r="U244" i="48"/>
  <c r="U246" i="48"/>
  <c r="U247" i="48"/>
  <c r="U248" i="48"/>
  <c r="U249" i="48"/>
  <c r="U250" i="48"/>
  <c r="U251" i="48"/>
  <c r="U252" i="48"/>
  <c r="U253" i="48"/>
  <c r="U254" i="48"/>
  <c r="U255" i="48"/>
  <c r="U256" i="48"/>
  <c r="U257" i="48"/>
  <c r="U258" i="48"/>
  <c r="U259" i="48"/>
  <c r="U260" i="48"/>
  <c r="U261" i="48"/>
  <c r="U262" i="48"/>
  <c r="U263" i="48"/>
  <c r="U264" i="48"/>
  <c r="U265" i="48"/>
  <c r="U266" i="48"/>
  <c r="U267" i="48"/>
  <c r="U268" i="48"/>
  <c r="U269" i="48"/>
  <c r="U270" i="48"/>
  <c r="U271" i="48"/>
  <c r="U272" i="48"/>
  <c r="U273" i="48"/>
  <c r="U274" i="48"/>
  <c r="U275" i="48"/>
  <c r="U276" i="48"/>
  <c r="U277" i="48"/>
  <c r="U278" i="48"/>
  <c r="U279" i="48"/>
  <c r="U280" i="48"/>
  <c r="U281" i="48"/>
  <c r="U282" i="48"/>
  <c r="U283" i="48"/>
  <c r="U284" i="48"/>
  <c r="U285" i="48"/>
  <c r="U286" i="48"/>
  <c r="U287" i="48"/>
  <c r="U288" i="48"/>
  <c r="U289" i="48"/>
  <c r="U290" i="48"/>
  <c r="U291" i="48"/>
  <c r="U292" i="48"/>
  <c r="U293" i="48"/>
  <c r="U294" i="48"/>
  <c r="U295" i="48"/>
  <c r="U296" i="48"/>
  <c r="U297" i="48"/>
  <c r="U298" i="48"/>
  <c r="U299" i="48"/>
  <c r="U300" i="48"/>
  <c r="U301" i="48"/>
  <c r="U302" i="48"/>
  <c r="U303" i="48"/>
  <c r="U304" i="48"/>
  <c r="U305" i="48"/>
  <c r="U306" i="48"/>
  <c r="U307" i="48"/>
  <c r="U308" i="48"/>
  <c r="U309" i="48"/>
  <c r="U310" i="48"/>
  <c r="U311" i="48"/>
  <c r="U312" i="48"/>
  <c r="U313" i="48"/>
  <c r="U314" i="48"/>
  <c r="U315" i="48"/>
  <c r="U316" i="48"/>
  <c r="U317" i="48"/>
  <c r="U318" i="48"/>
  <c r="U319" i="48"/>
  <c r="U320" i="48"/>
  <c r="U321" i="48"/>
  <c r="U322" i="48"/>
  <c r="U323" i="48"/>
  <c r="U324" i="48"/>
  <c r="U325" i="48"/>
  <c r="U326" i="48"/>
  <c r="U327" i="48"/>
  <c r="U328" i="48"/>
  <c r="U329" i="48"/>
  <c r="U330" i="48"/>
  <c r="U331" i="48"/>
  <c r="U332" i="48"/>
  <c r="U333" i="48"/>
  <c r="U334" i="48"/>
  <c r="U335" i="48"/>
  <c r="U336" i="48"/>
  <c r="U337" i="48"/>
  <c r="U338" i="48"/>
  <c r="U339" i="48"/>
  <c r="U340" i="48"/>
  <c r="U341" i="48"/>
  <c r="U342" i="48"/>
  <c r="U343" i="48"/>
  <c r="U344" i="48"/>
  <c r="U345" i="48"/>
  <c r="U346" i="48"/>
  <c r="U347" i="48"/>
  <c r="U348" i="48"/>
  <c r="U349" i="48"/>
  <c r="U350" i="48"/>
  <c r="U351" i="48"/>
  <c r="U352" i="48"/>
  <c r="U353" i="48"/>
  <c r="U354" i="48"/>
  <c r="U355" i="48"/>
  <c r="U356" i="48"/>
  <c r="U357" i="48"/>
  <c r="U358" i="48"/>
  <c r="U359" i="48"/>
  <c r="U360" i="48"/>
  <c r="U361" i="48"/>
  <c r="U362" i="48"/>
  <c r="U363" i="48"/>
  <c r="U364" i="48"/>
  <c r="U365" i="48"/>
  <c r="U366" i="48"/>
  <c r="U367" i="48"/>
  <c r="U368" i="48"/>
  <c r="U369" i="48"/>
  <c r="U370" i="48"/>
  <c r="U371" i="48"/>
  <c r="U372" i="48"/>
  <c r="U373" i="48"/>
  <c r="U374" i="48"/>
  <c r="U375" i="48"/>
  <c r="U376" i="48"/>
  <c r="U377" i="48"/>
  <c r="U378" i="48"/>
  <c r="U379" i="48"/>
  <c r="U380" i="48"/>
  <c r="U381" i="48"/>
  <c r="U382" i="48"/>
  <c r="U383" i="48"/>
  <c r="U384" i="48"/>
  <c r="U385" i="48"/>
  <c r="U386" i="48"/>
  <c r="U387" i="48"/>
  <c r="U388" i="48"/>
  <c r="U389" i="48"/>
  <c r="U390" i="48"/>
  <c r="U391" i="48"/>
  <c r="U392" i="48"/>
  <c r="U393" i="48"/>
  <c r="U394" i="48"/>
  <c r="U395" i="48"/>
  <c r="U396" i="48"/>
  <c r="U397" i="48"/>
  <c r="U398" i="48"/>
  <c r="U399" i="48"/>
  <c r="U400" i="48"/>
  <c r="U401" i="48"/>
  <c r="U402" i="48"/>
  <c r="U403" i="48"/>
  <c r="U404" i="48"/>
  <c r="U405" i="48"/>
  <c r="U406" i="48"/>
  <c r="U407" i="48"/>
  <c r="U408" i="48"/>
  <c r="U409" i="48"/>
  <c r="U410" i="48"/>
  <c r="U411" i="48"/>
  <c r="U412" i="48"/>
  <c r="U413" i="48"/>
  <c r="U414" i="48"/>
  <c r="U415" i="48"/>
  <c r="U416" i="48"/>
  <c r="U417" i="48"/>
  <c r="U418" i="48"/>
  <c r="U419" i="48"/>
  <c r="U420" i="48"/>
  <c r="U421" i="48"/>
  <c r="U422" i="48"/>
  <c r="U423" i="48"/>
  <c r="U424" i="48"/>
  <c r="U425" i="48"/>
  <c r="U426" i="48"/>
  <c r="U427" i="48"/>
  <c r="U428" i="48"/>
  <c r="U429" i="48"/>
  <c r="U430" i="48"/>
  <c r="U431" i="48"/>
  <c r="U432" i="48"/>
  <c r="U433" i="48"/>
  <c r="U434" i="48"/>
  <c r="U435" i="48"/>
  <c r="U436" i="48"/>
  <c r="U437" i="48"/>
  <c r="U438" i="48"/>
  <c r="U439" i="48"/>
  <c r="U440" i="48"/>
  <c r="U441" i="48"/>
  <c r="U443" i="48"/>
  <c r="U444" i="48"/>
  <c r="U445" i="48"/>
  <c r="U446" i="48"/>
  <c r="U447" i="48"/>
  <c r="U448" i="48"/>
  <c r="U449" i="48"/>
  <c r="U450" i="48"/>
  <c r="U451" i="48"/>
  <c r="U452" i="48"/>
  <c r="U453" i="48"/>
  <c r="U454" i="48"/>
  <c r="U455" i="48"/>
  <c r="U456" i="48"/>
  <c r="U457" i="48"/>
  <c r="U458" i="48"/>
  <c r="U459" i="48"/>
  <c r="U460" i="48"/>
  <c r="U461" i="48"/>
  <c r="U462" i="48"/>
  <c r="U463" i="48"/>
  <c r="U464" i="48"/>
  <c r="U465" i="48"/>
  <c r="U466" i="48"/>
  <c r="U467" i="48"/>
  <c r="U468" i="48"/>
  <c r="U469" i="48"/>
  <c r="U470" i="48"/>
  <c r="U471" i="48"/>
  <c r="U472" i="48"/>
  <c r="U473" i="48"/>
  <c r="U474" i="48"/>
  <c r="U475" i="48"/>
  <c r="U476" i="48"/>
  <c r="U477" i="48"/>
  <c r="U478" i="48"/>
  <c r="U479" i="48"/>
  <c r="U480" i="48"/>
  <c r="U481" i="48"/>
  <c r="U482" i="48"/>
  <c r="U483" i="48"/>
  <c r="U484" i="48"/>
  <c r="U485" i="48"/>
  <c r="U486" i="48"/>
  <c r="U487" i="48"/>
  <c r="U488" i="48"/>
  <c r="U489" i="48"/>
  <c r="U490" i="48"/>
  <c r="U491" i="48"/>
  <c r="U492" i="48"/>
  <c r="U493" i="48"/>
  <c r="U494" i="48"/>
  <c r="U495" i="48"/>
  <c r="U496" i="48"/>
  <c r="U497" i="48"/>
  <c r="U498" i="48"/>
  <c r="U499" i="48"/>
  <c r="U500" i="48"/>
  <c r="U501" i="48"/>
  <c r="U502" i="48"/>
  <c r="U503" i="48"/>
  <c r="U504" i="48"/>
  <c r="U505" i="48"/>
  <c r="U506" i="48"/>
  <c r="U507" i="48"/>
  <c r="U508" i="48"/>
  <c r="U509" i="48"/>
  <c r="U510" i="48"/>
  <c r="U511" i="48"/>
  <c r="U512" i="48"/>
  <c r="U513" i="48"/>
  <c r="U514" i="48"/>
  <c r="U515" i="48"/>
  <c r="U516" i="48"/>
  <c r="U517" i="48"/>
  <c r="U518" i="48"/>
  <c r="U519" i="48"/>
  <c r="U520" i="48"/>
  <c r="U521" i="48"/>
  <c r="U522" i="48"/>
  <c r="U523" i="48"/>
  <c r="U524" i="48"/>
  <c r="U525" i="48"/>
  <c r="U526" i="48"/>
  <c r="U527" i="48"/>
  <c r="U528" i="48"/>
  <c r="U529" i="48"/>
  <c r="U530" i="48"/>
  <c r="U531" i="48"/>
  <c r="U532" i="48"/>
  <c r="U533" i="48"/>
  <c r="U534" i="48"/>
  <c r="U535" i="48"/>
  <c r="U536" i="48"/>
  <c r="U537" i="48"/>
  <c r="U538" i="48"/>
  <c r="U539" i="48"/>
  <c r="U540" i="48"/>
  <c r="U541" i="48"/>
  <c r="U542" i="48"/>
  <c r="U543" i="48"/>
  <c r="U544" i="48"/>
  <c r="U545" i="48"/>
  <c r="U546" i="48"/>
  <c r="U547" i="48"/>
  <c r="U548" i="48"/>
  <c r="U549" i="48"/>
  <c r="U550" i="48"/>
  <c r="U551" i="48"/>
  <c r="U552" i="48"/>
  <c r="U553" i="48"/>
  <c r="U554" i="48"/>
  <c r="U555" i="48"/>
  <c r="U556" i="48"/>
  <c r="U557" i="48"/>
  <c r="U558" i="48"/>
  <c r="U559" i="48"/>
  <c r="U560" i="48"/>
  <c r="U561" i="48"/>
  <c r="U562" i="48"/>
  <c r="U563" i="48"/>
  <c r="U564" i="48"/>
  <c r="U565" i="48"/>
  <c r="U566" i="48"/>
  <c r="U567" i="48"/>
  <c r="U568" i="48"/>
  <c r="U569" i="48"/>
  <c r="U570" i="48"/>
  <c r="U571" i="48"/>
  <c r="U572" i="48"/>
  <c r="U573" i="48"/>
  <c r="U574" i="48"/>
  <c r="U575" i="48"/>
  <c r="U576" i="48"/>
  <c r="U577" i="48"/>
  <c r="U578" i="48"/>
  <c r="U579" i="48"/>
  <c r="U580" i="48"/>
  <c r="U581" i="48"/>
  <c r="U582" i="48"/>
  <c r="U583" i="48"/>
  <c r="U584" i="48"/>
  <c r="U585" i="48"/>
  <c r="U586" i="48"/>
  <c r="U587" i="48"/>
  <c r="U588" i="48"/>
  <c r="U589" i="48"/>
  <c r="U590" i="48"/>
  <c r="U591" i="48"/>
  <c r="U592" i="48"/>
  <c r="U593" i="48"/>
  <c r="U594" i="48"/>
  <c r="U595" i="48"/>
  <c r="U596" i="48"/>
  <c r="U597" i="48"/>
  <c r="U598" i="48"/>
  <c r="U599" i="48"/>
  <c r="U600" i="48"/>
  <c r="U601" i="48"/>
  <c r="U602" i="48"/>
  <c r="U603" i="48"/>
  <c r="U604" i="48"/>
  <c r="U605" i="48"/>
  <c r="U606" i="48"/>
  <c r="U607" i="48"/>
  <c r="AM607" i="48" l="1"/>
  <c r="AL607" i="48"/>
  <c r="AK607" i="48"/>
  <c r="AJ607" i="48"/>
  <c r="AI607" i="48"/>
  <c r="AH607" i="48"/>
  <c r="AG607" i="48"/>
  <c r="AF607" i="48"/>
  <c r="AE607" i="48"/>
  <c r="AD607" i="48"/>
  <c r="AC607" i="48"/>
  <c r="AB607" i="48"/>
  <c r="AA607" i="48"/>
  <c r="Y607" i="48"/>
  <c r="X607" i="48"/>
  <c r="W607" i="48"/>
  <c r="V607" i="48"/>
  <c r="AM602" i="48"/>
  <c r="AL602" i="48"/>
  <c r="AK602" i="48"/>
  <c r="AJ602" i="48"/>
  <c r="AI602" i="48"/>
  <c r="AH602" i="48"/>
  <c r="AG602" i="48"/>
  <c r="AF602" i="48"/>
  <c r="AE602" i="48"/>
  <c r="AD602" i="48"/>
  <c r="AC602" i="48"/>
  <c r="AB602" i="48"/>
  <c r="AA602" i="48"/>
  <c r="Y602" i="48"/>
  <c r="X602" i="48"/>
  <c r="W602" i="48"/>
  <c r="V602" i="48"/>
  <c r="AM557" i="48"/>
  <c r="AL557" i="48"/>
  <c r="AK557" i="48"/>
  <c r="AJ557" i="48"/>
  <c r="AI557" i="48"/>
  <c r="AH557" i="48"/>
  <c r="AG557" i="48"/>
  <c r="AF557" i="48"/>
  <c r="AE557" i="48"/>
  <c r="AD557" i="48"/>
  <c r="AC557" i="48"/>
  <c r="AB557" i="48"/>
  <c r="AA557" i="48"/>
  <c r="Y557" i="48"/>
  <c r="X557" i="48"/>
  <c r="W557" i="48"/>
  <c r="V557" i="48"/>
  <c r="AM546" i="48"/>
  <c r="AL546" i="48"/>
  <c r="AK546" i="48"/>
  <c r="AJ546" i="48"/>
  <c r="AI546" i="48"/>
  <c r="AH546" i="48"/>
  <c r="AG546" i="48"/>
  <c r="AF546" i="48"/>
  <c r="AE546" i="48"/>
  <c r="AD546" i="48"/>
  <c r="AC546" i="48"/>
  <c r="AB546" i="48"/>
  <c r="AA546" i="48"/>
  <c r="Y546" i="48"/>
  <c r="X546" i="48"/>
  <c r="W546" i="48"/>
  <c r="V546" i="48"/>
  <c r="AM534" i="48"/>
  <c r="AL534" i="48"/>
  <c r="AK534" i="48"/>
  <c r="AJ534" i="48"/>
  <c r="AI534" i="48"/>
  <c r="AH534" i="48"/>
  <c r="AG534" i="48"/>
  <c r="AF534" i="48"/>
  <c r="AE534" i="48"/>
  <c r="AD534" i="48"/>
  <c r="AC534" i="48"/>
  <c r="AB534" i="48"/>
  <c r="AA534" i="48"/>
  <c r="Y534" i="48"/>
  <c r="X534" i="48"/>
  <c r="W534" i="48"/>
  <c r="V534" i="48"/>
  <c r="AM529" i="48"/>
  <c r="AL529" i="48"/>
  <c r="AK529" i="48"/>
  <c r="AJ529" i="48"/>
  <c r="AI529" i="48"/>
  <c r="AH529" i="48"/>
  <c r="AG529" i="48"/>
  <c r="AF529" i="48"/>
  <c r="AE529" i="48"/>
  <c r="AD529" i="48"/>
  <c r="AC529" i="48"/>
  <c r="AB529" i="48"/>
  <c r="AA529" i="48"/>
  <c r="Y529" i="48"/>
  <c r="X529" i="48"/>
  <c r="W529" i="48"/>
  <c r="V529" i="48"/>
  <c r="AM522" i="48"/>
  <c r="AL522" i="48"/>
  <c r="AK522" i="48"/>
  <c r="AJ522" i="48"/>
  <c r="AI522" i="48"/>
  <c r="AH522" i="48"/>
  <c r="AG522" i="48"/>
  <c r="AF522" i="48"/>
  <c r="AE522" i="48"/>
  <c r="AD522" i="48"/>
  <c r="AC522" i="48"/>
  <c r="AB522" i="48"/>
  <c r="AA522" i="48"/>
  <c r="Y522" i="48"/>
  <c r="X522" i="48"/>
  <c r="W522" i="48"/>
  <c r="V522" i="48"/>
  <c r="AM516" i="48"/>
  <c r="AL516" i="48"/>
  <c r="AK516" i="48"/>
  <c r="AJ516" i="48"/>
  <c r="AI516" i="48"/>
  <c r="AH516" i="48"/>
  <c r="AG516" i="48"/>
  <c r="AF516" i="48"/>
  <c r="AE516" i="48"/>
  <c r="AD516" i="48"/>
  <c r="AC516" i="48"/>
  <c r="AB516" i="48"/>
  <c r="AA516" i="48"/>
  <c r="Y516" i="48"/>
  <c r="X516" i="48"/>
  <c r="W516" i="48"/>
  <c r="V516" i="48"/>
  <c r="AM510" i="48"/>
  <c r="AL510" i="48"/>
  <c r="AK510" i="48"/>
  <c r="AJ510" i="48"/>
  <c r="AI510" i="48"/>
  <c r="AH510" i="48"/>
  <c r="AG510" i="48"/>
  <c r="AF510" i="48"/>
  <c r="AE510" i="48"/>
  <c r="AD510" i="48"/>
  <c r="AC510" i="48"/>
  <c r="AB510" i="48"/>
  <c r="AA510" i="48"/>
  <c r="Y510" i="48"/>
  <c r="X510" i="48"/>
  <c r="W510" i="48"/>
  <c r="V510" i="48"/>
  <c r="AM501" i="48"/>
  <c r="AL501" i="48"/>
  <c r="AK501" i="48"/>
  <c r="AJ501" i="48"/>
  <c r="AI501" i="48"/>
  <c r="AH501" i="48"/>
  <c r="AG501" i="48"/>
  <c r="AF501" i="48"/>
  <c r="AE501" i="48"/>
  <c r="AD501" i="48"/>
  <c r="AC501" i="48"/>
  <c r="AB501" i="48"/>
  <c r="AA501" i="48"/>
  <c r="Y501" i="48"/>
  <c r="X501" i="48"/>
  <c r="W501" i="48"/>
  <c r="V501" i="48"/>
  <c r="AM494" i="48"/>
  <c r="AL494" i="48"/>
  <c r="AK494" i="48"/>
  <c r="AJ494" i="48"/>
  <c r="AI494" i="48"/>
  <c r="AH494" i="48"/>
  <c r="AG494" i="48"/>
  <c r="AF494" i="48"/>
  <c r="AE494" i="48"/>
  <c r="AD494" i="48"/>
  <c r="AC494" i="48"/>
  <c r="AB494" i="48"/>
  <c r="AA494" i="48"/>
  <c r="Y494" i="48"/>
  <c r="X494" i="48"/>
  <c r="W494" i="48"/>
  <c r="V494" i="48"/>
  <c r="AM487" i="48"/>
  <c r="AL487" i="48"/>
  <c r="AK487" i="48"/>
  <c r="AJ487" i="48"/>
  <c r="AI487" i="48"/>
  <c r="AH487" i="48"/>
  <c r="AG487" i="48"/>
  <c r="AF487" i="48"/>
  <c r="AE487" i="48"/>
  <c r="AD487" i="48"/>
  <c r="AC487" i="48"/>
  <c r="AB487" i="48"/>
  <c r="AA487" i="48"/>
  <c r="Y487" i="48"/>
  <c r="X487" i="48"/>
  <c r="W487" i="48"/>
  <c r="V487" i="48"/>
  <c r="AM481" i="48"/>
  <c r="AL481" i="48"/>
  <c r="AK481" i="48"/>
  <c r="AJ481" i="48"/>
  <c r="AI481" i="48"/>
  <c r="AH481" i="48"/>
  <c r="AG481" i="48"/>
  <c r="AF481" i="48"/>
  <c r="AE481" i="48"/>
  <c r="AD481" i="48"/>
  <c r="AC481" i="48"/>
  <c r="AB481" i="48"/>
  <c r="AA481" i="48"/>
  <c r="Y481" i="48"/>
  <c r="X481" i="48"/>
  <c r="W481" i="48"/>
  <c r="V481" i="48"/>
  <c r="AM477" i="48"/>
  <c r="AL477" i="48"/>
  <c r="AK477" i="48"/>
  <c r="AJ477" i="48"/>
  <c r="AI477" i="48"/>
  <c r="AH477" i="48"/>
  <c r="AG477" i="48"/>
  <c r="AF477" i="48"/>
  <c r="AE477" i="48"/>
  <c r="AD477" i="48"/>
  <c r="AC477" i="48"/>
  <c r="AB477" i="48"/>
  <c r="AA477" i="48"/>
  <c r="Y477" i="48"/>
  <c r="X477" i="48"/>
  <c r="W477" i="48"/>
  <c r="V477" i="48"/>
  <c r="AM474" i="48"/>
  <c r="AL474" i="48"/>
  <c r="AK474" i="48"/>
  <c r="AJ474" i="48"/>
  <c r="AI474" i="48"/>
  <c r="AH474" i="48"/>
  <c r="AG474" i="48"/>
  <c r="AF474" i="48"/>
  <c r="AE474" i="48"/>
  <c r="AD474" i="48"/>
  <c r="AC474" i="48"/>
  <c r="AB474" i="48"/>
  <c r="AA474" i="48"/>
  <c r="Y474" i="48"/>
  <c r="X474" i="48"/>
  <c r="W474" i="48"/>
  <c r="V474" i="48"/>
  <c r="AM464" i="48"/>
  <c r="AL464" i="48"/>
  <c r="AK464" i="48"/>
  <c r="AJ464" i="48"/>
  <c r="AI464" i="48"/>
  <c r="AH464" i="48"/>
  <c r="AG464" i="48"/>
  <c r="AF464" i="48"/>
  <c r="AE464" i="48"/>
  <c r="AD464" i="48"/>
  <c r="AC464" i="48"/>
  <c r="AB464" i="48"/>
  <c r="AA464" i="48"/>
  <c r="Y464" i="48"/>
  <c r="X464" i="48"/>
  <c r="W464" i="48"/>
  <c r="V464" i="48"/>
  <c r="AM453" i="48"/>
  <c r="AL453" i="48"/>
  <c r="AK453" i="48"/>
  <c r="AJ453" i="48"/>
  <c r="AI453" i="48"/>
  <c r="AH453" i="48"/>
  <c r="AG453" i="48"/>
  <c r="AF453" i="48"/>
  <c r="AE453" i="48"/>
  <c r="AD453" i="48"/>
  <c r="AC453" i="48"/>
  <c r="AB453" i="48"/>
  <c r="AA453" i="48"/>
  <c r="Y453" i="48"/>
  <c r="X453" i="48"/>
  <c r="W453" i="48"/>
  <c r="V453" i="48"/>
  <c r="AM447" i="48"/>
  <c r="AL447" i="48"/>
  <c r="AK447" i="48"/>
  <c r="AJ447" i="48"/>
  <c r="AI447" i="48"/>
  <c r="AH447" i="48"/>
  <c r="AG447" i="48"/>
  <c r="AF447" i="48"/>
  <c r="AE447" i="48"/>
  <c r="AD447" i="48"/>
  <c r="AC447" i="48"/>
  <c r="AB447" i="48"/>
  <c r="AA447" i="48"/>
  <c r="Y447" i="48"/>
  <c r="X447" i="48"/>
  <c r="W447" i="48"/>
  <c r="V447" i="48"/>
  <c r="AM441" i="48"/>
  <c r="AL441" i="48"/>
  <c r="AK441" i="48"/>
  <c r="AJ441" i="48"/>
  <c r="AI441" i="48"/>
  <c r="AH441" i="48"/>
  <c r="AG441" i="48"/>
  <c r="AF441" i="48"/>
  <c r="AE441" i="48"/>
  <c r="AD441" i="48"/>
  <c r="AC441" i="48"/>
  <c r="AB441" i="48"/>
  <c r="AA441" i="48"/>
  <c r="Y441" i="48"/>
  <c r="X441" i="48"/>
  <c r="W441" i="48"/>
  <c r="V441" i="48"/>
  <c r="AM436" i="48"/>
  <c r="AL436" i="48"/>
  <c r="AK436" i="48"/>
  <c r="AJ436" i="48"/>
  <c r="AI436" i="48"/>
  <c r="AH436" i="48"/>
  <c r="AG436" i="48"/>
  <c r="AF436" i="48"/>
  <c r="AE436" i="48"/>
  <c r="AD436" i="48"/>
  <c r="AC436" i="48"/>
  <c r="AB436" i="48"/>
  <c r="AA436" i="48"/>
  <c r="Y436" i="48"/>
  <c r="X436" i="48"/>
  <c r="W436" i="48"/>
  <c r="V436" i="48"/>
  <c r="AM380" i="48"/>
  <c r="AL380" i="48"/>
  <c r="AK380" i="48"/>
  <c r="AJ380" i="48"/>
  <c r="AI380" i="48"/>
  <c r="AH380" i="48"/>
  <c r="AG380" i="48"/>
  <c r="AF380" i="48"/>
  <c r="AE380" i="48"/>
  <c r="AD380" i="48"/>
  <c r="AC380" i="48"/>
  <c r="AB380" i="48"/>
  <c r="AA380" i="48"/>
  <c r="Y380" i="48"/>
  <c r="X380" i="48"/>
  <c r="W380" i="48"/>
  <c r="V380" i="48"/>
  <c r="AI363" i="48"/>
  <c r="AJ363" i="48"/>
  <c r="AK363" i="48"/>
  <c r="AL363" i="48"/>
  <c r="AM363" i="48"/>
  <c r="AA363" i="48"/>
  <c r="AB363" i="48"/>
  <c r="AC363" i="48"/>
  <c r="AD363" i="48"/>
  <c r="AE363" i="48"/>
  <c r="AF363" i="48"/>
  <c r="AG363" i="48"/>
  <c r="AH363" i="48"/>
  <c r="W363" i="48"/>
  <c r="X363" i="48"/>
  <c r="Y363" i="48"/>
  <c r="V363" i="48"/>
  <c r="AM348" i="48"/>
  <c r="AL348" i="48"/>
  <c r="AK348" i="48"/>
  <c r="AJ348" i="48"/>
  <c r="AI348" i="48"/>
  <c r="AH348" i="48"/>
  <c r="AG348" i="48"/>
  <c r="AF348" i="48"/>
  <c r="AE348" i="48"/>
  <c r="AD348" i="48"/>
  <c r="AC348" i="48"/>
  <c r="AB348" i="48"/>
  <c r="AA348" i="48"/>
  <c r="Y348" i="48"/>
  <c r="X348" i="48"/>
  <c r="W348" i="48"/>
  <c r="V348" i="48"/>
  <c r="AM342" i="48"/>
  <c r="AL342" i="48"/>
  <c r="AK342" i="48"/>
  <c r="AJ342" i="48"/>
  <c r="AI342" i="48"/>
  <c r="AH342" i="48"/>
  <c r="AG342" i="48"/>
  <c r="AF342" i="48"/>
  <c r="AE342" i="48"/>
  <c r="AD342" i="48"/>
  <c r="AC342" i="48"/>
  <c r="AB342" i="48"/>
  <c r="AA342" i="48"/>
  <c r="Y342" i="48"/>
  <c r="X342" i="48"/>
  <c r="W342" i="48"/>
  <c r="V342" i="48"/>
  <c r="AM335" i="48"/>
  <c r="AL335" i="48"/>
  <c r="AK335" i="48"/>
  <c r="AJ335" i="48"/>
  <c r="AI335" i="48"/>
  <c r="AH335" i="48"/>
  <c r="AG335" i="48"/>
  <c r="AF335" i="48"/>
  <c r="AE335" i="48"/>
  <c r="AD335" i="48"/>
  <c r="AC335" i="48"/>
  <c r="AB335" i="48"/>
  <c r="AA335" i="48"/>
  <c r="Y335" i="48"/>
  <c r="X335" i="48"/>
  <c r="W335" i="48"/>
  <c r="V335" i="48"/>
  <c r="AM330" i="48"/>
  <c r="AL330" i="48"/>
  <c r="AK330" i="48"/>
  <c r="AJ330" i="48"/>
  <c r="AI330" i="48"/>
  <c r="AH330" i="48"/>
  <c r="AG330" i="48"/>
  <c r="AF330" i="48"/>
  <c r="AE330" i="48"/>
  <c r="AD330" i="48"/>
  <c r="AC330" i="48"/>
  <c r="AB330" i="48"/>
  <c r="AA330" i="48"/>
  <c r="Y330" i="48"/>
  <c r="X330" i="48"/>
  <c r="W330" i="48"/>
  <c r="V330" i="48"/>
  <c r="AM324" i="48"/>
  <c r="AL324" i="48"/>
  <c r="AK324" i="48"/>
  <c r="AJ324" i="48"/>
  <c r="AI324" i="48"/>
  <c r="AH324" i="48"/>
  <c r="AG324" i="48"/>
  <c r="AF324" i="48"/>
  <c r="AE324" i="48"/>
  <c r="AD324" i="48"/>
  <c r="AC324" i="48"/>
  <c r="AB324" i="48"/>
  <c r="AA324" i="48"/>
  <c r="Y324" i="48"/>
  <c r="X324" i="48"/>
  <c r="W324" i="48"/>
  <c r="V324" i="48"/>
  <c r="AM311" i="48"/>
  <c r="AL311" i="48"/>
  <c r="AK311" i="48"/>
  <c r="AJ311" i="48"/>
  <c r="AI311" i="48"/>
  <c r="AH311" i="48"/>
  <c r="AG311" i="48"/>
  <c r="AF311" i="48"/>
  <c r="AE311" i="48"/>
  <c r="AD311" i="48"/>
  <c r="AC311" i="48"/>
  <c r="AB311" i="48"/>
  <c r="AA311" i="48"/>
  <c r="Y311" i="48"/>
  <c r="X311" i="48"/>
  <c r="W311" i="48"/>
  <c r="V311" i="48"/>
  <c r="AM305" i="48"/>
  <c r="AL305" i="48"/>
  <c r="AK305" i="48"/>
  <c r="AJ305" i="48"/>
  <c r="AI305" i="48"/>
  <c r="AH305" i="48"/>
  <c r="AG305" i="48"/>
  <c r="AF305" i="48"/>
  <c r="AE305" i="48"/>
  <c r="AD305" i="48"/>
  <c r="AC305" i="48"/>
  <c r="AB305" i="48"/>
  <c r="AA305" i="48"/>
  <c r="Y305" i="48"/>
  <c r="X305" i="48"/>
  <c r="W305" i="48"/>
  <c r="V305" i="48"/>
  <c r="AM298" i="48"/>
  <c r="AL298" i="48"/>
  <c r="AK298" i="48"/>
  <c r="AJ298" i="48"/>
  <c r="AI298" i="48"/>
  <c r="AH298" i="48"/>
  <c r="AG298" i="48"/>
  <c r="AF298" i="48"/>
  <c r="AE298" i="48"/>
  <c r="AD298" i="48"/>
  <c r="AC298" i="48"/>
  <c r="AB298" i="48"/>
  <c r="AA298" i="48"/>
  <c r="Y298" i="48"/>
  <c r="X298" i="48"/>
  <c r="W298" i="48"/>
  <c r="V298" i="48"/>
  <c r="AM291" i="48"/>
  <c r="AL291" i="48"/>
  <c r="AK291" i="48"/>
  <c r="AJ291" i="48"/>
  <c r="AI291" i="48"/>
  <c r="AH291" i="48"/>
  <c r="AG291" i="48"/>
  <c r="AF291" i="48"/>
  <c r="AE291" i="48"/>
  <c r="AD291" i="48"/>
  <c r="AC291" i="48"/>
  <c r="AB291" i="48"/>
  <c r="AA291" i="48"/>
  <c r="Y291" i="48"/>
  <c r="X291" i="48"/>
  <c r="W291" i="48"/>
  <c r="V291" i="48"/>
  <c r="AM285" i="48"/>
  <c r="AL285" i="48"/>
  <c r="AK285" i="48"/>
  <c r="AJ285" i="48"/>
  <c r="AI285" i="48"/>
  <c r="AH285" i="48"/>
  <c r="AG285" i="48"/>
  <c r="AF285" i="48"/>
  <c r="AE285" i="48"/>
  <c r="AD285" i="48"/>
  <c r="AC285" i="48"/>
  <c r="AB285" i="48"/>
  <c r="AA285" i="48"/>
  <c r="Y285" i="48"/>
  <c r="X285" i="48"/>
  <c r="W285" i="48"/>
  <c r="V285" i="48"/>
  <c r="AM281" i="48"/>
  <c r="AL281" i="48"/>
  <c r="AK281" i="48"/>
  <c r="AJ281" i="48"/>
  <c r="AI281" i="48"/>
  <c r="AH281" i="48"/>
  <c r="AG281" i="48"/>
  <c r="AF281" i="48"/>
  <c r="AE281" i="48"/>
  <c r="AD281" i="48"/>
  <c r="AC281" i="48"/>
  <c r="AB281" i="48"/>
  <c r="AA281" i="48"/>
  <c r="Y281" i="48"/>
  <c r="X281" i="48"/>
  <c r="W281" i="48"/>
  <c r="V281" i="48"/>
  <c r="AM273" i="48"/>
  <c r="AL273" i="48"/>
  <c r="AK273" i="48"/>
  <c r="AJ273" i="48"/>
  <c r="AI273" i="48"/>
  <c r="AH273" i="48"/>
  <c r="AG273" i="48"/>
  <c r="AF273" i="48"/>
  <c r="AE273" i="48"/>
  <c r="AD273" i="48"/>
  <c r="AC273" i="48"/>
  <c r="AB273" i="48"/>
  <c r="AA273" i="48"/>
  <c r="Y273" i="48"/>
  <c r="X273" i="48"/>
  <c r="W273" i="48"/>
  <c r="V273" i="48"/>
  <c r="AM264" i="48"/>
  <c r="AL264" i="48"/>
  <c r="AK264" i="48"/>
  <c r="AJ264" i="48"/>
  <c r="AI264" i="48"/>
  <c r="AH264" i="48"/>
  <c r="AG264" i="48"/>
  <c r="AF264" i="48"/>
  <c r="AE264" i="48"/>
  <c r="AD264" i="48"/>
  <c r="AC264" i="48"/>
  <c r="AB264" i="48"/>
  <c r="AA264" i="48"/>
  <c r="Y264" i="48"/>
  <c r="X264" i="48"/>
  <c r="W264" i="48"/>
  <c r="V264" i="48"/>
  <c r="AM254" i="48"/>
  <c r="AL254" i="48"/>
  <c r="AK254" i="48"/>
  <c r="AJ254" i="48"/>
  <c r="AI254" i="48"/>
  <c r="AH254" i="48"/>
  <c r="AG254" i="48"/>
  <c r="AF254" i="48"/>
  <c r="AE254" i="48"/>
  <c r="AD254" i="48"/>
  <c r="AC254" i="48"/>
  <c r="AB254" i="48"/>
  <c r="AA254" i="48"/>
  <c r="Y254" i="48"/>
  <c r="X254" i="48"/>
  <c r="W254" i="48"/>
  <c r="V254" i="48"/>
  <c r="AM244" i="48"/>
  <c r="AL244" i="48"/>
  <c r="AK244" i="48"/>
  <c r="AJ244" i="48"/>
  <c r="AI244" i="48"/>
  <c r="AH244" i="48"/>
  <c r="AG244" i="48"/>
  <c r="AF244" i="48"/>
  <c r="AE244" i="48"/>
  <c r="AD244" i="48"/>
  <c r="AC244" i="48"/>
  <c r="AB244" i="48"/>
  <c r="AA244" i="48"/>
  <c r="Y244" i="48"/>
  <c r="X244" i="48"/>
  <c r="W244" i="48"/>
  <c r="V244" i="48"/>
  <c r="AM239" i="48"/>
  <c r="AL239" i="48"/>
  <c r="AK239" i="48"/>
  <c r="AJ239" i="48"/>
  <c r="AI239" i="48"/>
  <c r="AH239" i="48"/>
  <c r="AG239" i="48"/>
  <c r="AF239" i="48"/>
  <c r="AE239" i="48"/>
  <c r="AD239" i="48"/>
  <c r="AC239" i="48"/>
  <c r="AB239" i="48"/>
  <c r="AA239" i="48"/>
  <c r="Y239" i="48"/>
  <c r="X239" i="48"/>
  <c r="W239" i="48"/>
  <c r="V239" i="48"/>
  <c r="AM170" i="48"/>
  <c r="AL170" i="48"/>
  <c r="AK170" i="48"/>
  <c r="AJ170" i="48"/>
  <c r="AI170" i="48"/>
  <c r="AH170" i="48"/>
  <c r="AG170" i="48"/>
  <c r="AF170" i="48"/>
  <c r="AE170" i="48"/>
  <c r="AD170" i="48"/>
  <c r="AC170" i="48"/>
  <c r="AB170" i="48"/>
  <c r="AA170" i="48"/>
  <c r="Y170" i="48"/>
  <c r="X170" i="48"/>
  <c r="W170" i="48"/>
  <c r="V170" i="48"/>
  <c r="AM149" i="48"/>
  <c r="AL149" i="48"/>
  <c r="AK149" i="48"/>
  <c r="AJ149" i="48"/>
  <c r="AI149" i="48"/>
  <c r="AH149" i="48"/>
  <c r="AG149" i="48"/>
  <c r="AF149" i="48"/>
  <c r="AE149" i="48"/>
  <c r="AD149" i="48"/>
  <c r="AC149" i="48"/>
  <c r="AB149" i="48"/>
  <c r="AA149" i="48"/>
  <c r="Y149" i="48"/>
  <c r="X149" i="48"/>
  <c r="W149" i="48"/>
  <c r="V149" i="48"/>
  <c r="AM136" i="48"/>
  <c r="AL136" i="48"/>
  <c r="AK136" i="48"/>
  <c r="AJ136" i="48"/>
  <c r="AI136" i="48"/>
  <c r="AH136" i="48"/>
  <c r="AG136" i="48"/>
  <c r="AF136" i="48"/>
  <c r="AE136" i="48"/>
  <c r="AD136" i="48"/>
  <c r="AC136" i="48"/>
  <c r="AB136" i="48"/>
  <c r="AA136" i="48"/>
  <c r="Y136" i="48"/>
  <c r="X136" i="48"/>
  <c r="W136" i="48"/>
  <c r="V136" i="48"/>
  <c r="AM131" i="48"/>
  <c r="AL131" i="48"/>
  <c r="AK131" i="48"/>
  <c r="AJ131" i="48"/>
  <c r="AI131" i="48"/>
  <c r="AH131" i="48"/>
  <c r="AG131" i="48"/>
  <c r="AF131" i="48"/>
  <c r="AE131" i="48"/>
  <c r="AD131" i="48"/>
  <c r="AC131" i="48"/>
  <c r="AB131" i="48"/>
  <c r="AA131" i="48"/>
  <c r="Y131" i="48"/>
  <c r="X131" i="48"/>
  <c r="W131" i="48"/>
  <c r="V131" i="48"/>
  <c r="AM121" i="48"/>
  <c r="AL121" i="48"/>
  <c r="AK121" i="48"/>
  <c r="AJ121" i="48"/>
  <c r="AI121" i="48"/>
  <c r="AH121" i="48"/>
  <c r="AG121" i="48"/>
  <c r="AF121" i="48"/>
  <c r="AE121" i="48"/>
  <c r="AD121" i="48"/>
  <c r="AC121" i="48"/>
  <c r="AB121" i="48"/>
  <c r="AA121" i="48"/>
  <c r="Y121" i="48"/>
  <c r="X121" i="48"/>
  <c r="W121" i="48"/>
  <c r="V121" i="48"/>
  <c r="AM117" i="48"/>
  <c r="AL117" i="48"/>
  <c r="AK117" i="48"/>
  <c r="AJ117" i="48"/>
  <c r="AI117" i="48"/>
  <c r="AH117" i="48"/>
  <c r="AG117" i="48"/>
  <c r="AF117" i="48"/>
  <c r="AE117" i="48"/>
  <c r="AD117" i="48"/>
  <c r="AC117" i="48"/>
  <c r="AB117" i="48"/>
  <c r="AA117" i="48"/>
  <c r="Y117" i="48"/>
  <c r="X117" i="48"/>
  <c r="W117" i="48"/>
  <c r="V117" i="48"/>
  <c r="AM111" i="48"/>
  <c r="AL111" i="48"/>
  <c r="AK111" i="48"/>
  <c r="AJ111" i="48"/>
  <c r="AI111" i="48"/>
  <c r="AH111" i="48"/>
  <c r="AG111" i="48"/>
  <c r="AF111" i="48"/>
  <c r="AE111" i="48"/>
  <c r="AD111" i="48"/>
  <c r="AC111" i="48"/>
  <c r="AB111" i="48"/>
  <c r="AA111" i="48"/>
  <c r="Y111" i="48"/>
  <c r="X111" i="48"/>
  <c r="W111" i="48"/>
  <c r="V111" i="48"/>
  <c r="AM102" i="48"/>
  <c r="AL102" i="48"/>
  <c r="AK102" i="48"/>
  <c r="AJ102" i="48"/>
  <c r="AI102" i="48"/>
  <c r="AH102" i="48"/>
  <c r="AG102" i="48"/>
  <c r="AF102" i="48"/>
  <c r="AE102" i="48"/>
  <c r="AD102" i="48"/>
  <c r="AC102" i="48"/>
  <c r="AB102" i="48"/>
  <c r="AA102" i="48"/>
  <c r="Y102" i="48"/>
  <c r="X102" i="48"/>
  <c r="W102" i="48"/>
  <c r="V102" i="48"/>
  <c r="AM92" i="48"/>
  <c r="AL92" i="48"/>
  <c r="AK92" i="48"/>
  <c r="AJ92" i="48"/>
  <c r="AI92" i="48"/>
  <c r="AH92" i="48"/>
  <c r="AG92" i="48"/>
  <c r="AF92" i="48"/>
  <c r="AE92" i="48"/>
  <c r="AD92" i="48"/>
  <c r="AC92" i="48"/>
  <c r="AB92" i="48"/>
  <c r="AA92" i="48"/>
  <c r="Y92" i="48"/>
  <c r="X92" i="48"/>
  <c r="W92" i="48"/>
  <c r="V92" i="48"/>
  <c r="AM86" i="48"/>
  <c r="AL86" i="48"/>
  <c r="AK86" i="48"/>
  <c r="AJ86" i="48"/>
  <c r="AI86" i="48"/>
  <c r="AH86" i="48"/>
  <c r="AG86" i="48"/>
  <c r="AF86" i="48"/>
  <c r="AE86" i="48"/>
  <c r="AD86" i="48"/>
  <c r="AC86" i="48"/>
  <c r="AB86" i="48"/>
  <c r="AA86" i="48"/>
  <c r="Y86" i="48"/>
  <c r="X86" i="48"/>
  <c r="W86" i="48"/>
  <c r="V86" i="48"/>
  <c r="AM76" i="48"/>
  <c r="AL76" i="48"/>
  <c r="AK76" i="48"/>
  <c r="AJ76" i="48"/>
  <c r="AI76" i="48"/>
  <c r="AH76" i="48"/>
  <c r="AG76" i="48"/>
  <c r="AF76" i="48"/>
  <c r="AE76" i="48"/>
  <c r="AD76" i="48"/>
  <c r="AC76" i="48"/>
  <c r="AB76" i="48"/>
  <c r="AA76" i="48"/>
  <c r="Y76" i="48"/>
  <c r="X76" i="48"/>
  <c r="W76" i="48"/>
  <c r="V76" i="48"/>
  <c r="AM70" i="48"/>
  <c r="AL70" i="48"/>
  <c r="AK70" i="48"/>
  <c r="AJ70" i="48"/>
  <c r="AI70" i="48"/>
  <c r="AH70" i="48"/>
  <c r="AG70" i="48"/>
  <c r="AF70" i="48"/>
  <c r="AE70" i="48"/>
  <c r="AD70" i="48"/>
  <c r="AC70" i="48"/>
  <c r="AB70" i="48"/>
  <c r="AA70" i="48"/>
  <c r="Y70" i="48"/>
  <c r="X70" i="48"/>
  <c r="W70" i="48"/>
  <c r="V70" i="48"/>
  <c r="AM65" i="48"/>
  <c r="AL65" i="48"/>
  <c r="AK65" i="48"/>
  <c r="AJ65" i="48"/>
  <c r="AI65" i="48"/>
  <c r="AH65" i="48"/>
  <c r="AG65" i="48"/>
  <c r="AF65" i="48"/>
  <c r="AE65" i="48"/>
  <c r="AD65" i="48"/>
  <c r="AC65" i="48"/>
  <c r="AB65" i="48"/>
  <c r="AA65" i="48"/>
  <c r="Y65" i="48"/>
  <c r="X65" i="48"/>
  <c r="W65" i="48"/>
  <c r="V65" i="48"/>
  <c r="AM47" i="48"/>
  <c r="AL47" i="48"/>
  <c r="AK47" i="48"/>
  <c r="AJ47" i="48"/>
  <c r="AI47" i="48"/>
  <c r="AH47" i="48"/>
  <c r="AG47" i="48"/>
  <c r="AF47" i="48"/>
  <c r="AE47" i="48"/>
  <c r="AD47" i="48"/>
  <c r="AC47" i="48"/>
  <c r="AB47" i="48"/>
  <c r="AA47" i="48"/>
  <c r="Y47" i="48"/>
  <c r="X47" i="48"/>
  <c r="W47" i="48"/>
  <c r="V47" i="48"/>
  <c r="AM37" i="48"/>
  <c r="AL37" i="48"/>
  <c r="AK37" i="48"/>
  <c r="AJ37" i="48"/>
  <c r="AI37" i="48"/>
  <c r="AH37" i="48"/>
  <c r="AG37" i="48"/>
  <c r="AF37" i="48"/>
  <c r="AE37" i="48"/>
  <c r="AD37" i="48"/>
  <c r="AC37" i="48"/>
  <c r="AB37" i="48"/>
  <c r="AA37" i="48"/>
  <c r="Y37" i="48"/>
  <c r="X37" i="48"/>
  <c r="W37" i="48"/>
  <c r="V37" i="48"/>
  <c r="AM27" i="48"/>
  <c r="AL27" i="48"/>
  <c r="AK27" i="48"/>
  <c r="AJ27" i="48"/>
  <c r="AI27" i="48"/>
  <c r="AH27" i="48"/>
  <c r="AG27" i="48"/>
  <c r="AF27" i="48"/>
  <c r="AE27" i="48"/>
  <c r="AD27" i="48"/>
  <c r="AC27" i="48"/>
  <c r="AB27" i="48"/>
  <c r="AA27" i="48"/>
  <c r="Y27" i="48"/>
  <c r="X27" i="48"/>
  <c r="W27" i="48"/>
  <c r="V27" i="48"/>
  <c r="Z20" i="48"/>
  <c r="U20" i="48"/>
  <c r="T442" i="48" l="1"/>
  <c r="Y442" i="48" s="1"/>
  <c r="S442" i="48"/>
  <c r="X442" i="48" s="1"/>
  <c r="R442" i="48"/>
  <c r="W442" i="48" s="1"/>
  <c r="Q442" i="48"/>
  <c r="P442" i="48"/>
  <c r="AM442" i="48" s="1"/>
  <c r="O442" i="48"/>
  <c r="AL442" i="48" s="1"/>
  <c r="N442" i="48"/>
  <c r="AK442" i="48" s="1"/>
  <c r="M442" i="48"/>
  <c r="AJ442" i="48" s="1"/>
  <c r="L442" i="48"/>
  <c r="AI442" i="48" s="1"/>
  <c r="K442" i="48"/>
  <c r="AH442" i="48" s="1"/>
  <c r="J442" i="48"/>
  <c r="AG442" i="48" s="1"/>
  <c r="I442" i="48"/>
  <c r="AF442" i="48" s="1"/>
  <c r="H442" i="48"/>
  <c r="AE442" i="48" s="1"/>
  <c r="G442" i="48"/>
  <c r="AD442" i="48" s="1"/>
  <c r="F442" i="48"/>
  <c r="AC442" i="48" s="1"/>
  <c r="E442" i="48"/>
  <c r="AB442" i="48" s="1"/>
  <c r="D442" i="48"/>
  <c r="AA442" i="48" s="1"/>
  <c r="C442" i="48"/>
  <c r="Z442" i="48" l="1"/>
  <c r="V442" i="48"/>
  <c r="U442" i="48"/>
  <c r="F245" i="48"/>
  <c r="AC245" i="48" s="1"/>
  <c r="J245" i="48"/>
  <c r="AG245" i="48" s="1"/>
  <c r="P245" i="48"/>
  <c r="AM245" i="48" s="1"/>
  <c r="C245" i="48"/>
  <c r="D245" i="48"/>
  <c r="AA245" i="48" s="1"/>
  <c r="G245" i="48"/>
  <c r="AD245" i="48" s="1"/>
  <c r="H245" i="48"/>
  <c r="AE245" i="48" s="1"/>
  <c r="K245" i="48"/>
  <c r="AH245" i="48" s="1"/>
  <c r="L245" i="48"/>
  <c r="AI245" i="48" s="1"/>
  <c r="O245" i="48"/>
  <c r="AL245" i="48" s="1"/>
  <c r="E245" i="48"/>
  <c r="AB245" i="48" s="1"/>
  <c r="I245" i="48"/>
  <c r="AF245" i="48" s="1"/>
  <c r="M245" i="48"/>
  <c r="AJ245" i="48" s="1"/>
  <c r="Q245" i="48" l="1"/>
  <c r="N245" i="48"/>
  <c r="AK245" i="48" s="1"/>
  <c r="Z245" i="48" l="1"/>
  <c r="V245" i="48"/>
  <c r="S245" i="48"/>
  <c r="X245" i="48" s="1"/>
  <c r="C608" i="48" l="1"/>
  <c r="C609" i="48" l="1"/>
  <c r="F608" i="48" l="1"/>
  <c r="AC608" i="48" s="1"/>
  <c r="J608" i="48"/>
  <c r="AG608" i="48" s="1"/>
  <c r="N608" i="48"/>
  <c r="AK608" i="48" s="1"/>
  <c r="M608" i="48"/>
  <c r="AJ608" i="48" s="1"/>
  <c r="G608" i="48"/>
  <c r="AD608" i="48" s="1"/>
  <c r="K608" i="48"/>
  <c r="AH608" i="48" s="1"/>
  <c r="O608" i="48"/>
  <c r="AL608" i="48" s="1"/>
  <c r="E608" i="48"/>
  <c r="AB608" i="48" s="1"/>
  <c r="D608" i="48"/>
  <c r="AA608" i="48" s="1"/>
  <c r="H608" i="48"/>
  <c r="AE608" i="48" s="1"/>
  <c r="L608" i="48"/>
  <c r="AI608" i="48" s="1"/>
  <c r="P608" i="48"/>
  <c r="AM608" i="48" s="1"/>
  <c r="I608" i="48"/>
  <c r="AF608" i="48" s="1"/>
  <c r="Q608" i="48" l="1"/>
  <c r="V608" i="48" l="1"/>
  <c r="Z608" i="48"/>
  <c r="S608" i="48"/>
  <c r="X608" i="48" s="1"/>
  <c r="H609" i="48" l="1"/>
  <c r="AE609" i="48" s="1"/>
  <c r="E609" i="48"/>
  <c r="AB609" i="48" s="1"/>
  <c r="M609" i="48"/>
  <c r="AJ609" i="48" s="1"/>
  <c r="D609" i="48"/>
  <c r="AA609" i="48" s="1"/>
  <c r="P609" i="48"/>
  <c r="AM609" i="48" s="1"/>
  <c r="F609" i="48"/>
  <c r="AC609" i="48" s="1"/>
  <c r="N609" i="48"/>
  <c r="AK609" i="48" s="1"/>
  <c r="L609" i="48"/>
  <c r="AI609" i="48" s="1"/>
  <c r="I609" i="48"/>
  <c r="AF609" i="48" s="1"/>
  <c r="J609" i="48"/>
  <c r="AG609" i="48" s="1"/>
  <c r="G609" i="48"/>
  <c r="AD609" i="48" s="1"/>
  <c r="K609" i="48"/>
  <c r="AH609" i="48" s="1"/>
  <c r="O609" i="48"/>
  <c r="AL609" i="48" s="1"/>
  <c r="R245" i="48" l="1"/>
  <c r="W245" i="48" l="1"/>
  <c r="T245" i="48" l="1"/>
  <c r="Y245" i="48" l="1"/>
  <c r="U245" i="48"/>
  <c r="S609" i="48" l="1"/>
  <c r="X609" i="48" s="1"/>
  <c r="Q609" i="48" l="1"/>
  <c r="Z609" i="48" l="1"/>
  <c r="V609" i="48"/>
  <c r="R608" i="48" l="1"/>
  <c r="W608" i="48" l="1"/>
  <c r="T608" i="48" l="1"/>
  <c r="Y608" i="48" l="1"/>
  <c r="U608" i="48"/>
  <c r="R609" i="48"/>
  <c r="W609" i="48" l="1"/>
  <c r="T609" i="48"/>
  <c r="Y609" i="48" s="1"/>
  <c r="U609" i="48" l="1"/>
</calcChain>
</file>

<file path=xl/sharedStrings.xml><?xml version="1.0" encoding="utf-8"?>
<sst xmlns="http://schemas.openxmlformats.org/spreadsheetml/2006/main" count="650" uniqueCount="489">
  <si>
    <t>Ремонт крыши</t>
  </si>
  <si>
    <t>Всего стоимость ремонта</t>
  </si>
  <si>
    <t>Ремонт фундамента</t>
  </si>
  <si>
    <t>Ремонт подвальных помещений</t>
  </si>
  <si>
    <t xml:space="preserve">Адрес многоквартирного дома                  </t>
  </si>
  <si>
    <t xml:space="preserve">Местный бюджет </t>
  </si>
  <si>
    <t>Ремонт внутридомовых инженерных систем и установка коллективных (общедомовых ) приборов учета потребления ресурсов, в том числе:</t>
  </si>
  <si>
    <t>Стоимость работ (услуг), тыс.руб.</t>
  </si>
  <si>
    <t>№       пп.</t>
  </si>
  <si>
    <t>КРАТКОСРОЧНЫЙ ПЛАН</t>
  </si>
  <si>
    <t xml:space="preserve"> расположенных на территории Сахалинской области, на 2014 - 2043 годы",</t>
  </si>
  <si>
    <t>Итого по муниципальному образованию городской округ "Город Южно-Сахалинск"</t>
  </si>
  <si>
    <t xml:space="preserve">  реализации региональной программы "Капитальный ремонт общего имущества в многоквартирных домах,</t>
  </si>
  <si>
    <t xml:space="preserve"> Проектно-сметная документа-ция</t>
  </si>
  <si>
    <t>тепло-снабжение</t>
  </si>
  <si>
    <t>электро-снабжение</t>
  </si>
  <si>
    <t>водо-снабжение</t>
  </si>
  <si>
    <t xml:space="preserve"> водо-отведение</t>
  </si>
  <si>
    <t xml:space="preserve"> газо-снабжение</t>
  </si>
  <si>
    <t>Общая площадь дома, кв.м.</t>
  </si>
  <si>
    <t>Средства собственников</t>
  </si>
  <si>
    <t>г. Томари, ул. Октябрьская, д. 52</t>
  </si>
  <si>
    <t>г. Томари, ул. Юбилейная, д. 29</t>
  </si>
  <si>
    <t>с. Восточное, ул. Береговая, д. 16</t>
  </si>
  <si>
    <t>ул. Сахалинская, д. 98</t>
  </si>
  <si>
    <t>ул. Чехова, д. 68</t>
  </si>
  <si>
    <t>г. Холмск, ул. Александра Матросова, д. 8, лит. В</t>
  </si>
  <si>
    <t>пгт. Южно-Курильск, ул. 60 лет ВЛКСМ, д. 14</t>
  </si>
  <si>
    <t>г. Макаров, ул. Ленинградская, д. 14</t>
  </si>
  <si>
    <t>пгт. Ноглики, ул. Советская, д. 26</t>
  </si>
  <si>
    <t>Источники финансирования, тыс.руб.</t>
  </si>
  <si>
    <t>ул. Амурская, д. 29</t>
  </si>
  <si>
    <t>г. Долинск, ул. Комсомольская, д. 33</t>
  </si>
  <si>
    <t>г. Долинск, ул. Комсомольская, д. 33, лит. А</t>
  </si>
  <si>
    <t>г. Корсаков, ул. Калинина, д. 1</t>
  </si>
  <si>
    <t>г. Корсаков, ул. Калинина, д. 11</t>
  </si>
  <si>
    <t>г. Корсаков, ул. Краснофлотская, д. 25</t>
  </si>
  <si>
    <t>г. Корсаков, ул. Краснофлотская, д. 25, корп. 2</t>
  </si>
  <si>
    <t>г. Невельск, ул. Советская, д. 47</t>
  </si>
  <si>
    <t>г. Анива, ул. Ленина, д. 12</t>
  </si>
  <si>
    <t>пгт. Ноглики, ул. Советская, д. 2</t>
  </si>
  <si>
    <t>пгт. Смирных, ул. Ленина, д. 39</t>
  </si>
  <si>
    <t>г. Поронайск, ул. Театральная, д. 54</t>
  </si>
  <si>
    <t>с. Восток, ул. Гагарина, д. 8</t>
  </si>
  <si>
    <t>с. Краснополье, ул. Советская, д. 12</t>
  </si>
  <si>
    <t>с. Краснополье, ул. Советская, д. 16</t>
  </si>
  <si>
    <t>с. Краснополье, ул. Советская, д. 14</t>
  </si>
  <si>
    <t>г. Углегорск, ул. Свободная, д. 13</t>
  </si>
  <si>
    <t>г. Углегорск, пер. Блюхера, д. 5</t>
  </si>
  <si>
    <t>г. Углегорск, ул. 8 Марта, д. 22</t>
  </si>
  <si>
    <t>г. Углегорск, ул. Заводская, д. 14</t>
  </si>
  <si>
    <t>с. Краснополье, ул. Юбилейная, д. 19</t>
  </si>
  <si>
    <t>с. Краснополье, ул. Юбилейная, д. 47</t>
  </si>
  <si>
    <t>с. Краснополье, ул. Центральная, д. 19</t>
  </si>
  <si>
    <t>г. Углегорск, ул. Заводская, д. 19</t>
  </si>
  <si>
    <t>г. Углегорск, ул. Войтинского, д. 1</t>
  </si>
  <si>
    <t>с. Москальво, ул. Советская, д. 45</t>
  </si>
  <si>
    <t>г. Оха, ул. 60 лет СССР, д. 38, корп. 3</t>
  </si>
  <si>
    <t>пгт. Ноглики, ул. Н. Репина, д. 12</t>
  </si>
  <si>
    <t>пгт. Ноглики, ул. Гагарина, д. 4</t>
  </si>
  <si>
    <t>пгт. Ноглики, ул. Н. Репина, д. 7</t>
  </si>
  <si>
    <t>п/р. Луговое, ул. Дружбы, д. 82</t>
  </si>
  <si>
    <t>п/р. Ново-Александровск, ул. 2-я Красносельская, д. 28А</t>
  </si>
  <si>
    <t>пр-кт. Мира, д. 393А</t>
  </si>
  <si>
    <t>пр-кт. Победы, д. 100</t>
  </si>
  <si>
    <t>пр-кт. Победы, д. 74</t>
  </si>
  <si>
    <t>ул. Емельянова А.О., д. 1</t>
  </si>
  <si>
    <t>ул. Емельянова А.О., д. 27</t>
  </si>
  <si>
    <t>ул. Чехова, д. 174</t>
  </si>
  <si>
    <t>пр-кт. Победы, д. 89А</t>
  </si>
  <si>
    <t>ул. Емельянова А.О., д. 43А</t>
  </si>
  <si>
    <t>постановлением Правительства</t>
  </si>
  <si>
    <t>Сахалинской области</t>
  </si>
  <si>
    <t>Областной бюджет</t>
  </si>
  <si>
    <t>г. Северо-Курильск, ул. Шутова, д. 36</t>
  </si>
  <si>
    <t>Ремонт фасада</t>
  </si>
  <si>
    <t>Ремонт или замена лифтового оборудова-ния</t>
  </si>
  <si>
    <t>г. Корсаков, ул. Парковая, д. 11, корп. 1</t>
  </si>
  <si>
    <t>г. Невельск, ул. Победы, д. 11</t>
  </si>
  <si>
    <t>г. Холмск, ул. Александра Матросова, д. 6, лит. В</t>
  </si>
  <si>
    <t>Проверка сметной стоимости</t>
  </si>
  <si>
    <t>Экспертиза проектной докумен-тации</t>
  </si>
  <si>
    <t>г. Долинск, ул. Сахалинская, д. 6</t>
  </si>
  <si>
    <t>ул. Курильская, д. 14</t>
  </si>
  <si>
    <t>проезд. Спортивный, д. 11А</t>
  </si>
  <si>
    <t>п/р. Ново-Александровск, ул. Советская, д. 19Е</t>
  </si>
  <si>
    <t>г. Оха, ул. Дзержинского, д. 23</t>
  </si>
  <si>
    <t>г. Корсаков, ул. Зеленая, д. 9</t>
  </si>
  <si>
    <t>г. Оха, ул. Дзержинского, д. 26</t>
  </si>
  <si>
    <t>г. Оха, ул. Дзержинского, д. 28</t>
  </si>
  <si>
    <t>пгт. Южно-Курильск, ул. 60 лет ВЛКСМ, д. 18</t>
  </si>
  <si>
    <t>с. Малокурильское, ул. Черемушки, д. 6</t>
  </si>
  <si>
    <t>с. Малокурильское, ул. Черемушки, д. 6, лит. А</t>
  </si>
  <si>
    <t>г. Александровск-Сахалинский, ул. Луговая, д. 17</t>
  </si>
  <si>
    <t>г. Александровск-Сахалинский, пер. Советский, д. 2</t>
  </si>
  <si>
    <t>г. Александровск-Сахалинский, ул. Дзержинского, д. 23</t>
  </si>
  <si>
    <t>г. Александровск-Сахалинский, ул. Смирных, д. 24</t>
  </si>
  <si>
    <t>с. Горнозаводск, ул. Советская, д. 61, лит. А</t>
  </si>
  <si>
    <t>г. Невельск, ул. Победы, д. 7</t>
  </si>
  <si>
    <t>с. Горнозаводск, ул. Артемовская, д. 7</t>
  </si>
  <si>
    <t>с. Соловьевка, ул. Новая, д. 9</t>
  </si>
  <si>
    <t>г. Макаров, ул. Хабаровская, д. 14</t>
  </si>
  <si>
    <t>г. Макаров, ул. Красноармейская, д. 24</t>
  </si>
  <si>
    <t>г. Макаров, ул. Милютина, д. 4</t>
  </si>
  <si>
    <t>г. Оха, ул. Дзержинского, д. 30, лит. А</t>
  </si>
  <si>
    <t>г. Оха, ул. Карла Маркса, д. 37, корп. 1</t>
  </si>
  <si>
    <t>г. Оха, ул. Ленина, д. 44, корп. 1</t>
  </si>
  <si>
    <t>с. Восточное, ул. Береговая, д. 11</t>
  </si>
  <si>
    <t>г. Курильск, ул. Ленинского Комсомола, д. 11</t>
  </si>
  <si>
    <t>г. Томари, ул. Юбилейная, д. 27</t>
  </si>
  <si>
    <t>г. Холмск, ул. 60 лет Октября, д. 3, корп. 5</t>
  </si>
  <si>
    <t>г. Холмск, ул. 60 лет Октября, д. 5, лит. А</t>
  </si>
  <si>
    <t>г. Холмск, ул. Адмирала Макарова, д. 16, лит. А</t>
  </si>
  <si>
    <t>г. Корсаков, ул. Нагорная, д. 9</t>
  </si>
  <si>
    <t>г. Корсаков, ул. Парковая, д. 13</t>
  </si>
  <si>
    <t>г. Корсаков, ул. Парковая, д. 19, корп. 1</t>
  </si>
  <si>
    <t>г. Корсаков, ул. Первомайская, д. 57</t>
  </si>
  <si>
    <t>г. Корсаков, б-р. Приморский, д. 14</t>
  </si>
  <si>
    <t>г. Холмск, ул. Александра Матросова, д. 6</t>
  </si>
  <si>
    <t>г. Холмск, ул. Капитанская, д. 3</t>
  </si>
  <si>
    <t>г. Холмск, ул. Школьная, д. 48, лит. Б</t>
  </si>
  <si>
    <t>с. Чехов, ул. Парковая, д. 25</t>
  </si>
  <si>
    <t>с. Быков, ул. Горняцкая, д. 15</t>
  </si>
  <si>
    <t>с. Углезаводск, ул. Новая, д. 21</t>
  </si>
  <si>
    <t>с. Углезаводск, ул. Новая, д. 23</t>
  </si>
  <si>
    <t>пр-кт. Мира, д. 373А</t>
  </si>
  <si>
    <t>ул. Комсомольская, д. 167А</t>
  </si>
  <si>
    <t>п/р. Луговое, ул. 2-я Северная, д. 1Б</t>
  </si>
  <si>
    <t>п/р. Луговое, ул. 2-я Северная, д. 26</t>
  </si>
  <si>
    <t>п/р. Луговое, ул. 2-я Северная, д. 28</t>
  </si>
  <si>
    <t>п/р. Ново-Александровск, ул. 2-я Красносельская, д. 16</t>
  </si>
  <si>
    <t>пр-кт. Победы, д. 29</t>
  </si>
  <si>
    <t>ул. Алексея Максимовича Горького, д. 2А</t>
  </si>
  <si>
    <t>ул. Тихоокеанская, д. 10А</t>
  </si>
  <si>
    <t>ул. Имени Ф.Э. Дзержинского, д. 44</t>
  </si>
  <si>
    <t>ул. Пуркаева М.А., д. 41</t>
  </si>
  <si>
    <t>ул. Курильская, д. 18А</t>
  </si>
  <si>
    <t>ул. Емельянова А.О., д. 7А</t>
  </si>
  <si>
    <t>б-р. им Анкудинова Федора Степановича, д. 5А</t>
  </si>
  <si>
    <t>ул. Железнодорожная, д. 85</t>
  </si>
  <si>
    <t>пр-кт. Победы, д. 23</t>
  </si>
  <si>
    <t>г. Анива, ул. Первомайская, д. 30</t>
  </si>
  <si>
    <t>г. Долинск, ул. Комсомольская, д. 40</t>
  </si>
  <si>
    <t>с. Ильинское, ул. Чкалова, д. 37</t>
  </si>
  <si>
    <t>пгт. Тымовское, ул. Кировская, д. 62</t>
  </si>
  <si>
    <t>пгт. Тымовское, ул. Кировская, д. 95</t>
  </si>
  <si>
    <t>г. Углегорск, ул. Капасина, д. 8</t>
  </si>
  <si>
    <t>с. Мгачи, ул. Первомайская, д. 42, лит. А</t>
  </si>
  <si>
    <t>п/р. Ново-Александровск, ул. Науки, д. 1</t>
  </si>
  <si>
    <t>п/р. Ново-Александровск, ул. Науки, д. 1А</t>
  </si>
  <si>
    <t>п/р. Ново-Александровск, ул. Науки, д. 2</t>
  </si>
  <si>
    <t>пр-кт. Мира, д. 286Б</t>
  </si>
  <si>
    <t>г. Холмск, ул. Переселенческая, д. 21, лит. А</t>
  </si>
  <si>
    <t>п/р. Ново-Александровск, ул. Советская, д. 19Г</t>
  </si>
  <si>
    <t>п/р. Ново-Александровск, пер. Горького, д. 10</t>
  </si>
  <si>
    <t>п/р. Ново-Александровск, ул. 2-я Комсомольская, д. 12</t>
  </si>
  <si>
    <t>п/р. Ново-Александровск, ул. 30 лет Победы, д. 3А</t>
  </si>
  <si>
    <t>пгт. Смирных, ул. 3 Микрорайон, д. 20</t>
  </si>
  <si>
    <t>пгт. Смирных, ул. Центральная, д. 31</t>
  </si>
  <si>
    <t>г. Курильск, ул. Ленинского Комсомола, д. 13</t>
  </si>
  <si>
    <t>г. Курильск, ул. Строительная, д. 7</t>
  </si>
  <si>
    <t>г. Корсаков, ул. Краснофлотская, д. 5</t>
  </si>
  <si>
    <t>г. Корсаков, ул. Краснофлотская, д. 18</t>
  </si>
  <si>
    <t>г. Корсаков, ул. Советская, д. 40</t>
  </si>
  <si>
    <t>с. Тунгор, ул. Нефтяников, д. 2, лит. Б</t>
  </si>
  <si>
    <t>с. Тунгор, ул. Рабочая, д. 17</t>
  </si>
  <si>
    <t>г. Томари, ул. Антона Буюклы, д. 5</t>
  </si>
  <si>
    <t>с. Красногорск, ул. Карла Маркса, д. 112</t>
  </si>
  <si>
    <t>с. Красногорск, ул. Карла Маркса, д. 40</t>
  </si>
  <si>
    <t>г. Александровск-Сахалинский, ул. Советская, д. 38</t>
  </si>
  <si>
    <t>г. Невельск, ул. Школьная, д. 47</t>
  </si>
  <si>
    <t>г. Шахтерск, ул. Интернациональная, д. 21</t>
  </si>
  <si>
    <t>пгт. Вахрушев, ул. Центральная, д. 72</t>
  </si>
  <si>
    <t>пгт. Вахрушев, ул. Центральная, д. 91</t>
  </si>
  <si>
    <t>пгт. Вахрушев, ул. Центральная, д. 117</t>
  </si>
  <si>
    <t>пгт. Вахрушев, ул. Центральная, д. 121</t>
  </si>
  <si>
    <t>с. Восток, ул. Мира, д. 31</t>
  </si>
  <si>
    <t>г. Макаров, ул. 50 лет ВЛКСМ, д. 13</t>
  </si>
  <si>
    <t>г. Северо-Курильск, ул. 60 лет Октября, д. 1</t>
  </si>
  <si>
    <t>г. Северо-Курильск, ул. 60 лет Октября, д. 8</t>
  </si>
  <si>
    <t>г. Северо-Курильск, ул. 60 лет Октября, д. 10</t>
  </si>
  <si>
    <t>г. Северо-Курильск, ул. 60 лет Октября, д. 11</t>
  </si>
  <si>
    <t>г. Северо-Курильск, ул. 60 лет Октября, д. 14</t>
  </si>
  <si>
    <t>с. Чапаево, ул. Корсаковская, д. 17</t>
  </si>
  <si>
    <t>с. Чапаево, ул. Центральная, д. 1, лит. А</t>
  </si>
  <si>
    <t>с. Чапаево, ул. Центральная, д. 3, лит. А</t>
  </si>
  <si>
    <t>ул. Сахалинская, д. 61</t>
  </si>
  <si>
    <t>ул. Сахалинская, д. 17</t>
  </si>
  <si>
    <t>пр-кт. Победы, д. 10Б</t>
  </si>
  <si>
    <t>ул. Комсомольская, д. 276В</t>
  </si>
  <si>
    <t>ул. Украинская, д. 111Б</t>
  </si>
  <si>
    <t>пгт. Ноглики, ул. Советская, д. 63</t>
  </si>
  <si>
    <t>г. Холмск, ул. Переселенческая, д. 21</t>
  </si>
  <si>
    <t>г. Холмск, ул. Переселенческая, д. 23</t>
  </si>
  <si>
    <t>г. Александровск-Сахалинский, ул. Красноармейская, д. 30</t>
  </si>
  <si>
    <t>2027 год</t>
  </si>
  <si>
    <t>2026 год</t>
  </si>
  <si>
    <t>2028 год</t>
  </si>
  <si>
    <t>ИТОГО по Сахалинской области 2026-2028 гг.</t>
  </si>
  <si>
    <t>ИТОГО по Сахалинской области в 2028 году:</t>
  </si>
  <si>
    <t>ИТОГО по Сахалинской области в 2027 году:</t>
  </si>
  <si>
    <t>ИТОГО по Сахалинской области в 2026 году:</t>
  </si>
  <si>
    <t>г. Анива, ул. Ленина, д. 41</t>
  </si>
  <si>
    <t>г. Анива, ул. Первомайская, д. 24</t>
  </si>
  <si>
    <t>с. Таранай, ул. Новая, д. 4</t>
  </si>
  <si>
    <t>с. Троицкое, ул. Гвардейская, д. 4</t>
  </si>
  <si>
    <t>г. Долинск, ул. Пионерская, д. 2, лит. В</t>
  </si>
  <si>
    <t>г. Долинск, ул. Пионерская, д. 4</t>
  </si>
  <si>
    <t>г. Долинск, ул. Сахалинская, д. 4, лит. В</t>
  </si>
  <si>
    <t>г. Корсаков, ул. Корсаковская, д. 7</t>
  </si>
  <si>
    <t>г. Корсаков, ул. Корсаковская, д. 10</t>
  </si>
  <si>
    <t>г. Корсаков, ул. Корсаковская, д. 40</t>
  </si>
  <si>
    <t>г. Корсаков, ул. Краснофлотская, д. 33</t>
  </si>
  <si>
    <t>г. Корсаков, ул. Советская, д. 53</t>
  </si>
  <si>
    <t>с. Новиково, ул. Советская, д. 44</t>
  </si>
  <si>
    <t>г. Макаров, ул. 50 лет ВЛКСМ, д. 15</t>
  </si>
  <si>
    <t>с. Горнозаводск, ул. Артемовская, д. 5</t>
  </si>
  <si>
    <t>пгт. Ноглики, ул. Н. Репина, д. 17</t>
  </si>
  <si>
    <t>пгт. Ноглики, ул. Н. Репина, д. 19</t>
  </si>
  <si>
    <t>пгт. Ноглики, ул. Первомайская, д. 15</t>
  </si>
  <si>
    <t>пгт. Ноглики, ул. Первомайская, д. 17</t>
  </si>
  <si>
    <t>пгт. Ноглики, ул. Советская, д. 29</t>
  </si>
  <si>
    <t>г. Оха, ул. Дзержинского, д. 17, корп. 1</t>
  </si>
  <si>
    <t>г. Оха, ул. Цапко, д. 32</t>
  </si>
  <si>
    <t>г. Поронайск, пр-кт. Антона Буюклы, д. 6, лит. Б</t>
  </si>
  <si>
    <t>г. Поронайск, ул. Октябрьская, д. 71</t>
  </si>
  <si>
    <t>г. Поронайск, ул. Октябрьская, д. 88</t>
  </si>
  <si>
    <t>г. Поронайск, ул. Октябрьская, д. 90</t>
  </si>
  <si>
    <t>пгт. Вахрушев, ул. Центральная, д. 68</t>
  </si>
  <si>
    <t>с. Восток, ул. Гагарина, д. 7</t>
  </si>
  <si>
    <t>с. Восток, ул. Гагарина, д. 10</t>
  </si>
  <si>
    <t>с. Восток, ул. Гагарина, д. 11</t>
  </si>
  <si>
    <t>г. Северо-Курильск, ул. Шутова, д. 22</t>
  </si>
  <si>
    <t>г. Северо-Курильск, ул. Шутова, д. 31</t>
  </si>
  <si>
    <t>пгт. Смирных, ул. Чехова, д. 11, лит. А</t>
  </si>
  <si>
    <t>пгт. Смирных, ул. Чехова, д. 19</t>
  </si>
  <si>
    <t>пгт. Тымовское, ул. Библиотечная, д. 4</t>
  </si>
  <si>
    <t>пгт. Тымовское, ул. Библиотечная, д. 4, лит. А</t>
  </si>
  <si>
    <t>пгт. Тымовское, ул. Библиотечная, д. 6</t>
  </si>
  <si>
    <t>г. Углегорск, ул. Приморская, д. 57</t>
  </si>
  <si>
    <t>г. Шахтерск, ул. Интернациональная, д. 19</t>
  </si>
  <si>
    <t>с. Краснополье, ул. Юбилейная, д. 34</t>
  </si>
  <si>
    <t>г. Холмск, ул. 60 лет Октября, д. 4, лит. А</t>
  </si>
  <si>
    <t>г. Холмск, ул. 60 лет Октября, д. 4, лит. В</t>
  </si>
  <si>
    <t>г. Холмск, ул. 60 лет Октября, д. 31, лит. А</t>
  </si>
  <si>
    <t>г. Холмск, ул. 60 лет Октября, д. 31, лит. Б</t>
  </si>
  <si>
    <t>г. Холмск, ул. Бульвар Дружбы, д. 7</t>
  </si>
  <si>
    <t>г. Холмск, ул. Бульвар Дружбы, д. 9</t>
  </si>
  <si>
    <t>г. Холмск, ул. Бульвар Дружбы, д. 11</t>
  </si>
  <si>
    <t>г. Холмск, ул. Крузенштерна, д. 2, корп. 1</t>
  </si>
  <si>
    <t>г. Холмск, ул. Школьная, д. 48, лит. А</t>
  </si>
  <si>
    <t>с. Чехов, ул. Северная, д. 26</t>
  </si>
  <si>
    <t>п/р. Луговое, ул. 2-я Железнодорожная, д. 22</t>
  </si>
  <si>
    <t>п/р. Луговое, ул. 2-я Железнодорожная, д. 43</t>
  </si>
  <si>
    <t>п/р. Луговое, ул. Гагарина, д. 4</t>
  </si>
  <si>
    <t>п/р. Луговое, ул. Дружбы, д. 4</t>
  </si>
  <si>
    <t>п/р. Луговое, ул. Дружбы, д. 58</t>
  </si>
  <si>
    <t>п/р. Луговое, ул. Дружбы, д. 58А</t>
  </si>
  <si>
    <t>п/р. Луговое, ул. Дружбы, д. 62</t>
  </si>
  <si>
    <t>п/р. Луговое, ул. Дружбы, д. 88</t>
  </si>
  <si>
    <t>п/р. Луговое, ул. Комарова, д. 25</t>
  </si>
  <si>
    <t>п/р. Ново-Александровск, ул. 2-я Красносельская, д. 28</t>
  </si>
  <si>
    <t>п/р. Хомутово, ул. Армейская, д. 1А</t>
  </si>
  <si>
    <t>п/р. Хомутово, ул. Армейская, д. 18</t>
  </si>
  <si>
    <t>пр-кт. Победы, д. 16</t>
  </si>
  <si>
    <t>пр-кт. Победы, д. 78</t>
  </si>
  <si>
    <t>проезд. Спортивный, д. 7</t>
  </si>
  <si>
    <t>ул. Бумажная, д. 22А</t>
  </si>
  <si>
    <t>ул. Ленина, д. 125</t>
  </si>
  <si>
    <t>ул. Ленина, д. 268А</t>
  </si>
  <si>
    <t>ул. Ленина, д. 298</t>
  </si>
  <si>
    <t>ул. Ленина, д. 312</t>
  </si>
  <si>
    <t>ул. Пограничная, д. 20Б</t>
  </si>
  <si>
    <t>ул. Пограничная, д. 63</t>
  </si>
  <si>
    <t>ул. Пограничная, д. 65</t>
  </si>
  <si>
    <t>ул. Пушкина, д. 57</t>
  </si>
  <si>
    <t>ул. Пушкина, д. 152</t>
  </si>
  <si>
    <t>ул. Сахалинская, д. 19</t>
  </si>
  <si>
    <t>ул. Сахалинская, д. 32А</t>
  </si>
  <si>
    <t>ул. Сахалинская, д. 88</t>
  </si>
  <si>
    <t>ул. Физкультурная, д. 115</t>
  </si>
  <si>
    <t>ул. Чехова, д. 2</t>
  </si>
  <si>
    <t>пгт. Южно-Курильск, ул. 60 лет ВЛКСМ, д. 5</t>
  </si>
  <si>
    <t>пгт. Южно-Курильск, ул. 60 лет ВЛКСМ, д. 6, лит. А</t>
  </si>
  <si>
    <t>пгт. Южно-Курильск, ул. 60 лет ВЛКСМ, д. 13</t>
  </si>
  <si>
    <t>пгт. Южно-Курильск, ул. Мира, д. 31, лит. А</t>
  </si>
  <si>
    <t>г. Александровск-Сахалинский, ул. Рабочая, д. 14</t>
  </si>
  <si>
    <t>г. Александровск-Сахалинский, ул. Кирова, д. 51</t>
  </si>
  <si>
    <t>г. Анива, ул. Пудова С.Н., д. 7</t>
  </si>
  <si>
    <t>г. Анива, ул. Пудова С.Н., д. 23</t>
  </si>
  <si>
    <t>г. Анива, ул. Рабочая, д. 8</t>
  </si>
  <si>
    <t>г. Анива, ул. Кирова, д. 36</t>
  </si>
  <si>
    <t>с. Троицкое, ул. Молодежная, д. 1</t>
  </si>
  <si>
    <t>г. Анива, ул. Ленина, д. 27</t>
  </si>
  <si>
    <t>г. Долинск, ул. Ленина, д. 42</t>
  </si>
  <si>
    <t>с. Быков, ул. Горняцкая, д. 13</t>
  </si>
  <si>
    <t>с. Быков, ул. Горняцкая, д. 21</t>
  </si>
  <si>
    <t>с. Стародубское, ул. Комсомольская, д. 6</t>
  </si>
  <si>
    <t>с. Стародубское, ул. Комсомольская, д. 8</t>
  </si>
  <si>
    <t>с. Горнозаводск, ул. Центральная, д. 98</t>
  </si>
  <si>
    <t>с. Шебунино, ул. Дачная, д. 5</t>
  </si>
  <si>
    <t>г. Невельск, ул. Советская, д. 49</t>
  </si>
  <si>
    <t>г. Невельск, ул. Яна Фабрициуса, д. 67</t>
  </si>
  <si>
    <t>г. Невельск, ул. Советская, д. 69</t>
  </si>
  <si>
    <t>с. Шебунино, пер. Дачный 1-й, д. 1</t>
  </si>
  <si>
    <t>с. Вал, ул. Трассовая, д. 3</t>
  </si>
  <si>
    <t>г. Оха, ул. Советская, д. 24</t>
  </si>
  <si>
    <t>г. Поронайск, ул. Ленина, д. 20</t>
  </si>
  <si>
    <t>г. Поронайск, ул. 40 лет ВЛКСМ, д. 12, лит. А</t>
  </si>
  <si>
    <t>г. Поронайск, ул. Победы, д. 6</t>
  </si>
  <si>
    <t>г. Поронайск, ул. Совхозная, д. 6, лит. А</t>
  </si>
  <si>
    <t>г. Поронайск, ул. Театральная, д. 57</t>
  </si>
  <si>
    <t>пгт. Вахрушев, ул. Центральная, д. 54, корп. 56</t>
  </si>
  <si>
    <t>пгт. Смирных, ул. Западная, д. 9</t>
  </si>
  <si>
    <t>г. Томари, ул. Юбилейная, д. 21</t>
  </si>
  <si>
    <t>с. Красногорск, ул. Победы, д. 29</t>
  </si>
  <si>
    <t>г. Томари, ул. Ломоносова, д. 4</t>
  </si>
  <si>
    <t>г. Томари, ул. Садовая, д. 43</t>
  </si>
  <si>
    <t>г. Томари, ул. Юбилейная, д. 9</t>
  </si>
  <si>
    <t>с. Красногорск, ул. Карла Маркса, д. 97</t>
  </si>
  <si>
    <t>с. Красногорск, ул. Карла Маркса, д. 99</t>
  </si>
  <si>
    <t>пгт. Тымовское, ул. Красноармейская, д. 12</t>
  </si>
  <si>
    <t>с. Воскресеновка, ул. Советская, д. 42</t>
  </si>
  <si>
    <t>с. Воскресеновка, ул. Юбилейная, д. 3</t>
  </si>
  <si>
    <t>г. Углегорск, ул. Победы, д. 168</t>
  </si>
  <si>
    <t>г. Углегорск, ул. Победы, д. 216</t>
  </si>
  <si>
    <t>г. Шахтерск, ул. Интернациональная, д. 26</t>
  </si>
  <si>
    <t>г. Шахтерск, ул. Мира, д. 43</t>
  </si>
  <si>
    <t>г. Углегорск, пер. Баранова, д. 1</t>
  </si>
  <si>
    <t>г. Углегорск, пер. Баранова, д. 2</t>
  </si>
  <si>
    <t>г. Углегорск, пер. Баранова, д. 9</t>
  </si>
  <si>
    <t>г. Углегорск, пер. Баранова, д. 10</t>
  </si>
  <si>
    <t>г. Углегорск, пер. Блюхера, д. 2</t>
  </si>
  <si>
    <t>г. Углегорск, ул. Лейтенанта Егорова, д. 2</t>
  </si>
  <si>
    <t>г. Шахтерск, ул. Мира, д. 16, лит. А</t>
  </si>
  <si>
    <t>г. Шахтерск, ул. Октябрьская, д. 13</t>
  </si>
  <si>
    <t>г. Холмск, ул. Первомайская, д. 5</t>
  </si>
  <si>
    <t>г. Холмск, ул. Первомайская, д. 22</t>
  </si>
  <si>
    <t>г. Холмск, ул. Портовая, д. 6</t>
  </si>
  <si>
    <t>с. Чистоводное, ДОС 2, в/г 47, стр. 107</t>
  </si>
  <si>
    <t>г. Холмск, ул. Капитанская, д. 1</t>
  </si>
  <si>
    <t>г. Холмск, ул. Первомайская, д. 4</t>
  </si>
  <si>
    <t>г. Холмск, ул. Первомайская, д. 11</t>
  </si>
  <si>
    <t>п/р. Луговое, ул. Имени В.Гайдука, д. 47</t>
  </si>
  <si>
    <t>п/р. Луговое, ул. Дружбы, д. 10</t>
  </si>
  <si>
    <t>п/р. Ново-Александровск, пер. Железнодорожный, д. 5А</t>
  </si>
  <si>
    <t>п/р. Ново-Александровск, пер. Железнодорожный, д. 10</t>
  </si>
  <si>
    <t>п/р. Ново-Александровск, ул. 2-я Красносельская, д. 22</t>
  </si>
  <si>
    <t>п/р. Ново-Александровск, ул. 30 лет Победы, д. 12</t>
  </si>
  <si>
    <t>п/р. Ново-Александровск, ул. Восточная, д. 21</t>
  </si>
  <si>
    <t>пер. Отдаленный, д. 9А</t>
  </si>
  <si>
    <t>пр-кт. Победы, д. 7А</t>
  </si>
  <si>
    <t>пр-кт. Победы, д. 15</t>
  </si>
  <si>
    <t>с. Синегорск, ул. Горная, д. 7</t>
  </si>
  <si>
    <t>с. Синегорск, ул. Горная, д. 8</t>
  </si>
  <si>
    <t>с. Синегорск, ул. Коммунистическая, д. 65</t>
  </si>
  <si>
    <t>ул. Украинская, д. 9</t>
  </si>
  <si>
    <t>ул. Украинская, д. 115</t>
  </si>
  <si>
    <t>п/р. Луговое, ул. 2-я Железнодорожная, д. 41</t>
  </si>
  <si>
    <t>п/р. Луговое, ул. Дружбы, д. 5</t>
  </si>
  <si>
    <t>пр-кт. Победы, д. 21</t>
  </si>
  <si>
    <t>пр-кт. Победы, д. 52</t>
  </si>
  <si>
    <t>пр-кт. Победы, д. 76</t>
  </si>
  <si>
    <t>с. Дальнее, ул. Студенческая, д. 9</t>
  </si>
  <si>
    <t>с. Дальнее, ул. Студенческая, д. 14</t>
  </si>
  <si>
    <t>с. Санаторное, д. 23</t>
  </si>
  <si>
    <t>с. Санаторное, д. 25</t>
  </si>
  <si>
    <t>ул. Авиационная, д. 88</t>
  </si>
  <si>
    <t>ул. Амурская, д. 65</t>
  </si>
  <si>
    <t>ул. Железнодорожная, д. 16</t>
  </si>
  <si>
    <t>ул. Комсомольская, д. 155А</t>
  </si>
  <si>
    <t>ул. Комсомольская, д. 167</t>
  </si>
  <si>
    <t>ул. Комсомольская, д. 192А</t>
  </si>
  <si>
    <t>ул. Комсомольская, д. 276</t>
  </si>
  <si>
    <t>ул. Курильская, д. 18</t>
  </si>
  <si>
    <t>ул. Невельская, д. 3</t>
  </si>
  <si>
    <t>ул. Физкультурная, д. 72</t>
  </si>
  <si>
    <t>ул. Физкультурная, д. 10А</t>
  </si>
  <si>
    <t>п/р. Луговое, ул. 2-я Железнодорожная, д. 37</t>
  </si>
  <si>
    <t>п/р. Ново-Александровск, пер. Горького, д. 25А</t>
  </si>
  <si>
    <t>пер. Красносельский, д. 6</t>
  </si>
  <si>
    <t>пр-кт. Мира, д. 151А</t>
  </si>
  <si>
    <t>пр-кт. Мира, д. 186А</t>
  </si>
  <si>
    <t>пр-кт. Мира, д. 239В</t>
  </si>
  <si>
    <t>пр-кт. Мира, д. 269</t>
  </si>
  <si>
    <t>пр-кт. Мира, д. 391</t>
  </si>
  <si>
    <t>пр-кт. Мира, д. 391А</t>
  </si>
  <si>
    <t>пр-кт. Мира, д. 393</t>
  </si>
  <si>
    <t>пр-кт. Мира, д. 393Б</t>
  </si>
  <si>
    <t>ул. Амурская, д. 6</t>
  </si>
  <si>
    <t>пр-кт. Победы, д. 18</t>
  </si>
  <si>
    <t>пр-кт. Победы, д. 39А</t>
  </si>
  <si>
    <t>с. Дальнее, ул. Новая, д. 12</t>
  </si>
  <si>
    <t>с. Дальнее, ул. Садовая, д. 21</t>
  </si>
  <si>
    <t>ул. Авиационная, д. 72</t>
  </si>
  <si>
    <t>ул. Им. Космонавта Поповича, д. 14</t>
  </si>
  <si>
    <t>ул. Им. Космонавта Поповича, д. 51</t>
  </si>
  <si>
    <t>ул. Им. Космонавта Поповича, д. 73</t>
  </si>
  <si>
    <t>ул. Комсомольская, д. 161</t>
  </si>
  <si>
    <t>пр-кт. Коммунистический, д. 19</t>
  </si>
  <si>
    <t>ул. Ленина, д. 306А</t>
  </si>
  <si>
    <t>ул. Ленина, д. 312А</t>
  </si>
  <si>
    <t>ул. Ленина, д. 314А</t>
  </si>
  <si>
    <t>ул. Ленина, д. 323</t>
  </si>
  <si>
    <t>ул. Ленина, д. 329</t>
  </si>
  <si>
    <t>ул. Милицейская, д. 7А</t>
  </si>
  <si>
    <t>ул. Милицейская, д. 9</t>
  </si>
  <si>
    <t>ул. Пограничная, д. 48А</t>
  </si>
  <si>
    <t>ул. Пограничная, д. 60</t>
  </si>
  <si>
    <t>ул. Пушкина, д. 150</t>
  </si>
  <si>
    <t>ул. Сахалинская, д. 8</t>
  </si>
  <si>
    <t>ул. Украинская, д. 22</t>
  </si>
  <si>
    <t>ул. Украинская, д. 113А</t>
  </si>
  <si>
    <t>ул. Украинская, д. 123</t>
  </si>
  <si>
    <t>ул. Фабричная, д. 15</t>
  </si>
  <si>
    <t>ул. Чехова, д. 7</t>
  </si>
  <si>
    <t>Александровск-Сахалинский муниципальный округ Сахалинской области</t>
  </si>
  <si>
    <t>Анивский муниципальный округ Сахалинской области</t>
  </si>
  <si>
    <t>Долинский муниципальный округ Сахалинской области</t>
  </si>
  <si>
    <t>Корсаковский муниципальный округ Сахалинской области</t>
  </si>
  <si>
    <t>Курильский муниципальный округ Сахалинской области</t>
  </si>
  <si>
    <t>Макаровский муниципальный округ Сахалинской области</t>
  </si>
  <si>
    <t>Невельский муниципальный округ Сахалинской области</t>
  </si>
  <si>
    <t>Ногликский муниципальный округ Сахалинской области</t>
  </si>
  <si>
    <t>Охинский муниципальный округ Сахалинской области</t>
  </si>
  <si>
    <t>Поронайский муниципальный округ Сахалинской области</t>
  </si>
  <si>
    <t>Северо-Курильский муниципальный округ Сахалинской области</t>
  </si>
  <si>
    <t>Смирныховский муниципальный округ Сахалинской области</t>
  </si>
  <si>
    <t>Томаринский муниципальный округ Сахалинской области</t>
  </si>
  <si>
    <t>Тымовский муниципальный округ Сахалинской области</t>
  </si>
  <si>
    <t>Углегорский муниципальный округ Сахалинской области</t>
  </si>
  <si>
    <t>Холмский муниципальный округ Сахалинской области</t>
  </si>
  <si>
    <t>Южно-Курильский муниципальный округ Сахалинской области</t>
  </si>
  <si>
    <t>Городской округ "Город Южно-Сахалинск"</t>
  </si>
  <si>
    <t>с. Правда, ул. Школьная, д. 8</t>
  </si>
  <si>
    <t>г. Курильск, ул. Ленинского Комсомола, д. 4</t>
  </si>
  <si>
    <t>г. Корсаков, ул. Краснофлотская, д. 37</t>
  </si>
  <si>
    <t>с. Быков, ул. Горняцкая, д. 20</t>
  </si>
  <si>
    <t>г. Холмск, ул. Крузенштерна, д. 4, лит. А</t>
  </si>
  <si>
    <t>г. Холмск, ул. Пионерская, д. 18, лит. А</t>
  </si>
  <si>
    <t>с. Троицкое, ул. Советская, д. 1, лит. А</t>
  </si>
  <si>
    <t>с. Троицкое, ул. Советская, д. 5, лит. А</t>
  </si>
  <si>
    <t>г. Северо-Курильск, ул. 60 лет Октября, д. 1, лит. А</t>
  </si>
  <si>
    <t>г. Северо-Курильск, ул. 60 лет Октября, д. 2, лит. А</t>
  </si>
  <si>
    <t>г. Холмск, ул. Советская, д. 101</t>
  </si>
  <si>
    <t>г. Холмск, ул. 60 лет Октября, д. 8</t>
  </si>
  <si>
    <t>г. Холмск, ул. Крузенштерна, д. 1, лит. А</t>
  </si>
  <si>
    <t>г. Холмск, ул. Первомайская, д. 18</t>
  </si>
  <si>
    <t>п/р. Ново-Александровск, пер. Железнодорожный, д. 6А</t>
  </si>
  <si>
    <t>ул. Вокзальная, д. 9А</t>
  </si>
  <si>
    <t>б-р. им Анкудинова Федора Степановича, д. 15</t>
  </si>
  <si>
    <t>г. Корсаков, ул. Вокзальная, д. 40</t>
  </si>
  <si>
    <t>п/р. Луговое, ул. Дружбы, д. 97</t>
  </si>
  <si>
    <t>с. Дальнее, ул. Новая, д. 11</t>
  </si>
  <si>
    <t>ПСД на 2027 год</t>
  </si>
  <si>
    <t>Проверка сметной стоимости на 2027 год</t>
  </si>
  <si>
    <t>ПСД на 2028 год</t>
  </si>
  <si>
    <t>Проверка сметной стоимости на 2028 год</t>
  </si>
  <si>
    <t>Проверка сметной стоимости на 2029 год</t>
  </si>
  <si>
    <t>пгт. Смирных, ул. Полевая, д. 1, лит. А</t>
  </si>
  <si>
    <t>утвержденной постановлением Правительства Сахалинской области от 28.04.2014 № 199, на 2026-2028 годы</t>
  </si>
  <si>
    <t xml:space="preserve">*Финансирование капитального ремонта за счет средств бюджета Сахалинской области </t>
  </si>
  <si>
    <t>Нормативно-правовой акт / иное</t>
  </si>
  <si>
    <r>
      <t xml:space="preserve">Закон Сахалинской области от 24.12.2024 № 124-ЗО  </t>
    </r>
    <r>
      <rPr>
        <b/>
        <sz val="14"/>
        <rFont val="Times New Roman"/>
        <family val="1"/>
        <charset val="204"/>
      </rPr>
      <t xml:space="preserve">"Об областном бюджете Сахалинской области на 2025 год и на плановый период 2026 и 2027 годов" </t>
    </r>
  </si>
  <si>
    <t>2026 год, тыс. руб.</t>
  </si>
  <si>
    <t>2027 год,    тыс. руб.</t>
  </si>
  <si>
    <t>2028 год, тыс. руб.</t>
  </si>
  <si>
    <t>Итого бюджетный цикл 2026-2028 гг.</t>
  </si>
  <si>
    <t>"</t>
  </si>
  <si>
    <t xml:space="preserve">Постановление Правительства Сахалинской области от 10.07.2023 № 364 "Об утверждении государственной программы Сахалинской области "Обеспечение населения Сахалинской области качественными услугами жилищно-коммунального хозяйства" и признании утратившими силу некоторых нормативных правовых актов Правительства Сахалинской области и отдельных положений постановления Правительства Сахалинской области от 31.01.2023 № 47 "О внесении изменений в некоторые нормативные акты Правительства Сахалинской области" </t>
  </si>
  <si>
    <t>Итого по муниципальному образованию Александровск-Сахалинский муниципальный округ Сахалинской области</t>
  </si>
  <si>
    <t>Итого по муниципальному образованию Анивский муниципальный округ Сахалинской области</t>
  </si>
  <si>
    <t>Итого по муниципальному образованию Долинский муниципальный округ Сахалинской области</t>
  </si>
  <si>
    <t>Итого по муниципальному образованию Корсаковский муниципальный округ Сахалинской области</t>
  </si>
  <si>
    <t>Итого по муниципальному образованию Курильский муниципальный округ Сахалинской области</t>
  </si>
  <si>
    <t>Итого по муниципальному образованию Макаровский муниципальный округ Сахалинской области</t>
  </si>
  <si>
    <t>Итого по муниципальному образованию Невельский муниципальный округ Сахалинской области</t>
  </si>
  <si>
    <t>Итого по муниципальному образованию Ногликский муниципальный округ Сахалинской области</t>
  </si>
  <si>
    <t>Итого по муниципальному образованию Охинский муниципальный округ Сахалинской области</t>
  </si>
  <si>
    <t>Итого по муниципальному образованию Поронайский муниципальный округ Сахалинской области</t>
  </si>
  <si>
    <t>Итого по муниципальному образованию Северо-Курильский муниципальный округ Сахалинской области</t>
  </si>
  <si>
    <t>Итого по муниципальному образованию Томаринский муниципальный округ Сахалинской области</t>
  </si>
  <si>
    <t>Итого по муниципальному образованию Тымовский муниципальный округ Сахалинской области</t>
  </si>
  <si>
    <t>Итого по муниципальному образованию Углегорский муниципальный округ Сахалинской области</t>
  </si>
  <si>
    <t>Итого по муниципальному образованию Холмский муниципальный округ Сахалинской области</t>
  </si>
  <si>
    <t>Итого по муниципальному образованию Южно-Курильский муниципальный округ Сахалинской области</t>
  </si>
  <si>
    <t>Итого по муниципальному образованию Смирныховский муниципальный округ Сахалинской области</t>
  </si>
  <si>
    <t>УТВЕРЖДЕН</t>
  </si>
  <si>
    <r>
      <t xml:space="preserve">от </t>
    </r>
    <r>
      <rPr>
        <u/>
        <sz val="36"/>
        <color theme="1"/>
        <rFont val="Times New Roman"/>
        <family val="1"/>
        <charset val="204"/>
      </rPr>
      <t xml:space="preserve">28 июля 2025 г. </t>
    </r>
    <r>
      <rPr>
        <sz val="36"/>
        <color theme="1"/>
        <rFont val="Times New Roman"/>
        <family val="1"/>
        <charset val="204"/>
      </rPr>
      <t xml:space="preserve">№ </t>
    </r>
    <r>
      <rPr>
        <u/>
        <sz val="36"/>
        <color theme="1"/>
        <rFont val="Times New Roman"/>
        <family val="1"/>
        <charset val="204"/>
      </rPr>
      <t>317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</si>
</sst>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#,##0.000"/>
  </numFmts>
  <fonts count="26" x14ac:knownFonts="1">
    <font>
      <sz val="11"/>
      <color theme="1"/>
      <name val="Calibri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24"/>
      <color theme="1"/>
      <name val="Calibri"/>
      <family val="2"/>
      <charset val="204"/>
    </font>
    <font>
      <u/>
      <sz val="3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5" fillId="0" borderId="0"/>
  </cellStyleXfs>
  <cellXfs count="93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/>
    <xf numFmtId="0" fontId="18" fillId="2" borderId="0" xfId="0" applyFont="1" applyFill="1" applyBorder="1"/>
    <xf numFmtId="4" fontId="18" fillId="2" borderId="0" xfId="0" applyNumberFormat="1" applyFont="1" applyFill="1" applyBorder="1"/>
    <xf numFmtId="0" fontId="18" fillId="2" borderId="0" xfId="0" applyFont="1" applyFill="1"/>
    <xf numFmtId="4" fontId="4" fillId="2" borderId="1" xfId="0" applyNumberFormat="1" applyFont="1" applyFill="1" applyBorder="1" applyAlignment="1">
      <alignment vertical="center" wrapText="1"/>
    </xf>
    <xf numFmtId="165" fontId="19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/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" fontId="4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22" fillId="2" borderId="0" xfId="0" applyNumberFormat="1" applyFont="1" applyFill="1"/>
    <xf numFmtId="4" fontId="21" fillId="2" borderId="0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/>
    <xf numFmtId="4" fontId="9" fillId="2" borderId="0" xfId="0" applyNumberFormat="1" applyFont="1" applyFill="1"/>
    <xf numFmtId="0" fontId="9" fillId="2" borderId="0" xfId="0" applyFont="1" applyFill="1"/>
    <xf numFmtId="3" fontId="1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Border="1"/>
    <xf numFmtId="4" fontId="2" fillId="0" borderId="0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vertical="top" wrapText="1"/>
    </xf>
    <xf numFmtId="3" fontId="1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2 2" xfId="5"/>
    <cellStyle name="Обычный 3" xfId="4"/>
    <cellStyle name="Процентный 2" xfId="3"/>
    <cellStyle name="Финансовый" xfId="1" builtinId="3"/>
  </cellStyles>
  <dxfs count="0"/>
  <tableStyles count="0" defaultTableStyle="TableStyleMedium9" defaultPivotStyle="PivotStyleLight16"/>
  <colors>
    <mruColors>
      <color rgb="FF66FFFF"/>
      <color rgb="FFFF33CC"/>
      <color rgb="FFFF5050"/>
      <color rgb="FF927CF2"/>
      <color rgb="FF99FF33"/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615"/>
  <sheetViews>
    <sheetView showGridLines="0" tabSelected="1" view="pageBreakPreview" zoomScale="55" zoomScaleNormal="50" zoomScaleSheetLayoutView="55" zoomScalePageLayoutView="42" workbookViewId="0">
      <selection activeCell="A19" sqref="A19:T19"/>
    </sheetView>
  </sheetViews>
  <sheetFormatPr defaultColWidth="9.140625" defaultRowHeight="39.75" customHeight="1" x14ac:dyDescent="0.3"/>
  <cols>
    <col min="1" max="1" width="8.42578125" style="12" customWidth="1"/>
    <col min="2" max="2" width="73.140625" style="5" customWidth="1"/>
    <col min="3" max="3" width="17.42578125" style="6" customWidth="1"/>
    <col min="4" max="4" width="18.28515625" style="6" customWidth="1"/>
    <col min="5" max="6" width="15.42578125" style="6" customWidth="1"/>
    <col min="7" max="7" width="16" style="6" customWidth="1"/>
    <col min="8" max="8" width="17.28515625" style="6" customWidth="1"/>
    <col min="9" max="10" width="16.85546875" style="6" customWidth="1"/>
    <col min="11" max="11" width="18.42578125" style="6" customWidth="1"/>
    <col min="12" max="12" width="15.85546875" style="6" customWidth="1"/>
    <col min="13" max="13" width="17.42578125" style="6" customWidth="1"/>
    <col min="14" max="14" width="19.140625" style="6" customWidth="1"/>
    <col min="15" max="15" width="17.140625" style="6" customWidth="1"/>
    <col min="16" max="16" width="17.42578125" style="6" customWidth="1"/>
    <col min="17" max="17" width="22.140625" style="6" customWidth="1"/>
    <col min="18" max="20" width="22.7109375" style="6" customWidth="1"/>
    <col min="21" max="22" width="20.28515625" style="8" hidden="1" customWidth="1"/>
    <col min="23" max="23" width="13.42578125" style="48" hidden="1" customWidth="1"/>
    <col min="24" max="25" width="13.42578125" style="8" hidden="1" customWidth="1"/>
    <col min="26" max="26" width="12" style="8" hidden="1" customWidth="1"/>
    <col min="27" max="27" width="16.42578125" style="8" hidden="1" customWidth="1"/>
    <col min="28" max="40" width="0" style="8" hidden="1" customWidth="1"/>
    <col min="41" max="59" width="9.140625" style="8"/>
    <col min="60" max="16384" width="9.140625" style="7"/>
  </cols>
  <sheetData>
    <row r="1" spans="1:59" ht="42" customHeight="1" x14ac:dyDescent="0.3">
      <c r="A1" s="4"/>
      <c r="N1" s="80" t="s">
        <v>487</v>
      </c>
      <c r="O1" s="80"/>
      <c r="P1" s="80"/>
      <c r="Q1" s="80"/>
      <c r="R1" s="80"/>
      <c r="S1" s="80"/>
      <c r="T1" s="80"/>
      <c r="W1" s="8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</row>
    <row r="2" spans="1:59" ht="42" customHeight="1" x14ac:dyDescent="0.3">
      <c r="A2" s="4"/>
      <c r="N2" s="80" t="s">
        <v>71</v>
      </c>
      <c r="O2" s="80"/>
      <c r="P2" s="80"/>
      <c r="Q2" s="80"/>
      <c r="R2" s="80"/>
      <c r="S2" s="80"/>
      <c r="T2" s="80"/>
      <c r="W2" s="8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</row>
    <row r="3" spans="1:59" ht="42" customHeight="1" x14ac:dyDescent="0.3">
      <c r="A3" s="4"/>
      <c r="N3" s="80" t="s">
        <v>72</v>
      </c>
      <c r="O3" s="80"/>
      <c r="P3" s="80"/>
      <c r="Q3" s="80"/>
      <c r="R3" s="80"/>
      <c r="S3" s="80"/>
      <c r="T3" s="80"/>
      <c r="W3" s="8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</row>
    <row r="4" spans="1:59" ht="87" customHeight="1" x14ac:dyDescent="0.3">
      <c r="A4" s="4"/>
      <c r="N4" s="80" t="s">
        <v>488</v>
      </c>
      <c r="O4" s="80"/>
      <c r="P4" s="80"/>
      <c r="Q4" s="80"/>
      <c r="R4" s="80"/>
      <c r="S4" s="80"/>
      <c r="T4" s="80"/>
      <c r="W4" s="8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</row>
    <row r="5" spans="1:59" ht="16.5" customHeight="1" x14ac:dyDescent="0.3">
      <c r="A5" s="4"/>
      <c r="N5" s="10"/>
      <c r="O5" s="10"/>
      <c r="P5" s="9"/>
      <c r="Q5" s="9"/>
      <c r="R5" s="9"/>
      <c r="S5" s="9"/>
      <c r="T5" s="11"/>
      <c r="W5" s="8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ht="14.25" customHeight="1" x14ac:dyDescent="0.3">
      <c r="A6" s="4"/>
      <c r="P6" s="11"/>
      <c r="Q6" s="11"/>
      <c r="R6" s="11"/>
      <c r="S6" s="11"/>
      <c r="T6" s="11"/>
      <c r="W6" s="8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ht="20.25" customHeight="1" x14ac:dyDescent="0.3">
      <c r="W7" s="8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ht="42" customHeight="1" x14ac:dyDescent="0.3">
      <c r="A8" s="81" t="s">
        <v>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W8" s="8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ht="42" customHeight="1" x14ac:dyDescent="0.3">
      <c r="A9" s="81" t="s">
        <v>12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W9" s="8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ht="42" customHeight="1" x14ac:dyDescent="0.3">
      <c r="A10" s="81" t="s">
        <v>10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W10" s="8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ht="42" customHeight="1" x14ac:dyDescent="0.3">
      <c r="A11" s="81" t="s">
        <v>460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W11" s="8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ht="21.75" customHeight="1" x14ac:dyDescent="0.3">
      <c r="W12" s="8"/>
      <c r="BF12" s="7"/>
      <c r="BG12" s="7"/>
    </row>
    <row r="13" spans="1:59" ht="6.75" customHeight="1" x14ac:dyDescent="0.3">
      <c r="A13" s="13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W13" s="8"/>
      <c r="BF13" s="7"/>
      <c r="BG13" s="7"/>
    </row>
    <row r="14" spans="1:59" s="16" customFormat="1" ht="30" customHeight="1" x14ac:dyDescent="0.25">
      <c r="A14" s="85" t="s">
        <v>8</v>
      </c>
      <c r="B14" s="82" t="s">
        <v>4</v>
      </c>
      <c r="C14" s="82" t="s">
        <v>19</v>
      </c>
      <c r="D14" s="82" t="s">
        <v>7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2" t="s">
        <v>30</v>
      </c>
      <c r="S14" s="82"/>
      <c r="T14" s="82"/>
    </row>
    <row r="15" spans="1:59" s="16" customFormat="1" ht="60" customHeight="1" x14ac:dyDescent="0.25">
      <c r="A15" s="85"/>
      <c r="B15" s="82"/>
      <c r="C15" s="86"/>
      <c r="D15" s="82" t="s">
        <v>13</v>
      </c>
      <c r="E15" s="82" t="s">
        <v>80</v>
      </c>
      <c r="F15" s="82" t="s">
        <v>81</v>
      </c>
      <c r="G15" s="82" t="s">
        <v>6</v>
      </c>
      <c r="H15" s="82"/>
      <c r="I15" s="82"/>
      <c r="J15" s="82"/>
      <c r="K15" s="82"/>
      <c r="L15" s="82" t="s">
        <v>76</v>
      </c>
      <c r="M15" s="82" t="s">
        <v>0</v>
      </c>
      <c r="N15" s="82" t="s">
        <v>75</v>
      </c>
      <c r="O15" s="82" t="s">
        <v>2</v>
      </c>
      <c r="P15" s="82" t="s">
        <v>3</v>
      </c>
      <c r="Q15" s="82" t="s">
        <v>1</v>
      </c>
      <c r="R15" s="82" t="s">
        <v>73</v>
      </c>
      <c r="S15" s="82" t="s">
        <v>5</v>
      </c>
      <c r="T15" s="82" t="s">
        <v>20</v>
      </c>
      <c r="U15" s="17"/>
      <c r="V15" s="82" t="s">
        <v>1</v>
      </c>
      <c r="W15" s="82" t="s">
        <v>73</v>
      </c>
      <c r="X15" s="82" t="s">
        <v>5</v>
      </c>
      <c r="Y15" s="82" t="s">
        <v>20</v>
      </c>
      <c r="Z15" s="18"/>
      <c r="AA15" s="83" t="s">
        <v>13</v>
      </c>
      <c r="AB15" s="83" t="s">
        <v>80</v>
      </c>
      <c r="AC15" s="83" t="s">
        <v>81</v>
      </c>
      <c r="AD15" s="83" t="s">
        <v>6</v>
      </c>
      <c r="AE15" s="83"/>
      <c r="AF15" s="83"/>
      <c r="AG15" s="83"/>
      <c r="AH15" s="83"/>
      <c r="AI15" s="83" t="s">
        <v>76</v>
      </c>
      <c r="AJ15" s="83" t="s">
        <v>0</v>
      </c>
      <c r="AK15" s="83" t="s">
        <v>75</v>
      </c>
      <c r="AL15" s="82" t="s">
        <v>2</v>
      </c>
      <c r="AM15" s="82" t="s">
        <v>3</v>
      </c>
    </row>
    <row r="16" spans="1:59" s="3" customFormat="1" ht="42.75" customHeight="1" x14ac:dyDescent="0.25">
      <c r="A16" s="85"/>
      <c r="B16" s="82"/>
      <c r="C16" s="86"/>
      <c r="D16" s="86"/>
      <c r="E16" s="82"/>
      <c r="F16" s="82"/>
      <c r="G16" s="19" t="s">
        <v>15</v>
      </c>
      <c r="H16" s="19" t="s">
        <v>14</v>
      </c>
      <c r="I16" s="19" t="s">
        <v>16</v>
      </c>
      <c r="J16" s="19" t="s">
        <v>17</v>
      </c>
      <c r="K16" s="19" t="s">
        <v>18</v>
      </c>
      <c r="L16" s="82"/>
      <c r="M16" s="82"/>
      <c r="N16" s="82"/>
      <c r="O16" s="82"/>
      <c r="P16" s="82"/>
      <c r="Q16" s="82"/>
      <c r="R16" s="82"/>
      <c r="S16" s="82"/>
      <c r="T16" s="82"/>
      <c r="U16" s="17"/>
      <c r="V16" s="82"/>
      <c r="W16" s="82"/>
      <c r="X16" s="82"/>
      <c r="Y16" s="82"/>
      <c r="Z16" s="20"/>
      <c r="AA16" s="84"/>
      <c r="AB16" s="83"/>
      <c r="AC16" s="83"/>
      <c r="AD16" s="21" t="s">
        <v>15</v>
      </c>
      <c r="AE16" s="21" t="s">
        <v>14</v>
      </c>
      <c r="AF16" s="21" t="s">
        <v>16</v>
      </c>
      <c r="AG16" s="21" t="s">
        <v>17</v>
      </c>
      <c r="AH16" s="21" t="s">
        <v>18</v>
      </c>
      <c r="AI16" s="83"/>
      <c r="AJ16" s="83"/>
      <c r="AK16" s="83"/>
      <c r="AL16" s="82"/>
      <c r="AM16" s="82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24" customFormat="1" ht="27" customHeight="1" x14ac:dyDescent="0.25">
      <c r="A17" s="22">
        <v>1</v>
      </c>
      <c r="B17" s="22">
        <v>2</v>
      </c>
      <c r="C17" s="22">
        <v>3</v>
      </c>
      <c r="D17" s="22">
        <v>4</v>
      </c>
      <c r="E17" s="22">
        <v>5</v>
      </c>
      <c r="F17" s="22">
        <v>6</v>
      </c>
      <c r="G17" s="22">
        <v>7</v>
      </c>
      <c r="H17" s="22">
        <v>8</v>
      </c>
      <c r="I17" s="22">
        <v>9</v>
      </c>
      <c r="J17" s="22">
        <v>10</v>
      </c>
      <c r="K17" s="22">
        <v>11</v>
      </c>
      <c r="L17" s="22">
        <v>12</v>
      </c>
      <c r="M17" s="22">
        <v>13</v>
      </c>
      <c r="N17" s="22">
        <v>14</v>
      </c>
      <c r="O17" s="22">
        <v>15</v>
      </c>
      <c r="P17" s="22">
        <v>16</v>
      </c>
      <c r="Q17" s="22">
        <v>17</v>
      </c>
      <c r="R17" s="22">
        <v>18</v>
      </c>
      <c r="S17" s="22">
        <v>19</v>
      </c>
      <c r="T17" s="22">
        <v>20</v>
      </c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</row>
    <row r="18" spans="1:59" ht="33.75" customHeight="1" x14ac:dyDescent="0.3">
      <c r="A18" s="88" t="s">
        <v>196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7"/>
      <c r="V18" s="7"/>
      <c r="W18" s="25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ht="39.75" customHeight="1" x14ac:dyDescent="0.3">
      <c r="A19" s="87" t="s">
        <v>416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W19" s="26"/>
    </row>
    <row r="20" spans="1:59" ht="39.75" customHeight="1" x14ac:dyDescent="0.35">
      <c r="A20" s="22">
        <v>1</v>
      </c>
      <c r="B20" s="27" t="s">
        <v>95</v>
      </c>
      <c r="C20" s="28">
        <v>4855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17200</v>
      </c>
      <c r="N20" s="28">
        <v>0</v>
      </c>
      <c r="O20" s="28">
        <v>0</v>
      </c>
      <c r="P20" s="28">
        <v>0</v>
      </c>
      <c r="Q20" s="28">
        <v>17200</v>
      </c>
      <c r="R20" s="29">
        <v>4652.91</v>
      </c>
      <c r="S20" s="28">
        <v>1720</v>
      </c>
      <c r="T20" s="28">
        <v>10827.09</v>
      </c>
      <c r="U20" s="30">
        <f>Q20-R20-S20-T20</f>
        <v>0</v>
      </c>
      <c r="V20" s="31"/>
      <c r="W20" s="31"/>
      <c r="X20" s="31"/>
      <c r="Z20" s="32">
        <f>Q20-SUM(D20:P20)</f>
        <v>0</v>
      </c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3"/>
      <c r="AL20" s="7"/>
      <c r="AM20" s="7"/>
    </row>
    <row r="21" spans="1:59" ht="39.75" customHeight="1" x14ac:dyDescent="0.35">
      <c r="A21" s="22">
        <v>2</v>
      </c>
      <c r="B21" s="27" t="s">
        <v>194</v>
      </c>
      <c r="C21" s="28">
        <v>3068.1</v>
      </c>
      <c r="D21" s="28">
        <v>0</v>
      </c>
      <c r="E21" s="28">
        <v>0</v>
      </c>
      <c r="F21" s="28">
        <v>0</v>
      </c>
      <c r="G21" s="28">
        <v>2900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2900</v>
      </c>
      <c r="R21" s="29">
        <v>784.5</v>
      </c>
      <c r="S21" s="28">
        <v>290</v>
      </c>
      <c r="T21" s="28">
        <v>1825.5</v>
      </c>
      <c r="U21" s="30">
        <f t="shared" ref="U21:U84" si="0">Q21-R21-S21-T21</f>
        <v>0</v>
      </c>
      <c r="V21" s="31"/>
      <c r="W21" s="31"/>
      <c r="X21" s="31"/>
      <c r="Z21" s="32">
        <f t="shared" ref="Z21:Z84" si="1">Q21-SUM(D21:P21)</f>
        <v>0</v>
      </c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3"/>
      <c r="AL21" s="7"/>
      <c r="AM21" s="7"/>
    </row>
    <row r="22" spans="1:59" ht="39.75" customHeight="1" x14ac:dyDescent="0.35">
      <c r="A22" s="22">
        <v>3</v>
      </c>
      <c r="B22" s="27" t="s">
        <v>93</v>
      </c>
      <c r="C22" s="28">
        <v>757.6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4000</v>
      </c>
      <c r="N22" s="28">
        <v>0</v>
      </c>
      <c r="O22" s="28">
        <v>0</v>
      </c>
      <c r="P22" s="28">
        <v>0</v>
      </c>
      <c r="Q22" s="28">
        <v>4000</v>
      </c>
      <c r="R22" s="29">
        <v>1082.07</v>
      </c>
      <c r="S22" s="28">
        <v>400</v>
      </c>
      <c r="T22" s="28">
        <v>2517.9299999999998</v>
      </c>
      <c r="U22" s="30">
        <f t="shared" si="0"/>
        <v>0</v>
      </c>
      <c r="V22" s="31"/>
      <c r="W22" s="31"/>
      <c r="X22" s="31"/>
      <c r="Z22" s="32">
        <f t="shared" si="1"/>
        <v>0</v>
      </c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3"/>
      <c r="AL22" s="7"/>
      <c r="AM22" s="7"/>
    </row>
    <row r="23" spans="1:59" ht="39.75" customHeight="1" x14ac:dyDescent="0.35">
      <c r="A23" s="22">
        <v>4</v>
      </c>
      <c r="B23" s="34" t="s">
        <v>286</v>
      </c>
      <c r="C23" s="28">
        <v>3949.2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28900</v>
      </c>
      <c r="O23" s="28">
        <v>0</v>
      </c>
      <c r="P23" s="28">
        <v>0</v>
      </c>
      <c r="Q23" s="28">
        <v>28900</v>
      </c>
      <c r="R23" s="29">
        <v>7817.97</v>
      </c>
      <c r="S23" s="28">
        <v>2890</v>
      </c>
      <c r="T23" s="28">
        <v>18192.03</v>
      </c>
      <c r="U23" s="30">
        <f t="shared" si="0"/>
        <v>0</v>
      </c>
      <c r="V23" s="31"/>
      <c r="W23" s="31"/>
      <c r="X23" s="31"/>
      <c r="Z23" s="32">
        <f t="shared" si="1"/>
        <v>0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3"/>
      <c r="AL23" s="7"/>
      <c r="AM23" s="7"/>
    </row>
    <row r="24" spans="1:59" ht="39.75" customHeight="1" x14ac:dyDescent="0.35">
      <c r="A24" s="22">
        <v>5</v>
      </c>
      <c r="B24" s="27" t="s">
        <v>147</v>
      </c>
      <c r="C24" s="28">
        <v>2785.7</v>
      </c>
      <c r="D24" s="28">
        <v>0</v>
      </c>
      <c r="E24" s="28">
        <v>0</v>
      </c>
      <c r="F24" s="28">
        <v>0</v>
      </c>
      <c r="G24" s="28">
        <v>2600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2600</v>
      </c>
      <c r="R24" s="29">
        <v>703.35</v>
      </c>
      <c r="S24" s="28">
        <v>260</v>
      </c>
      <c r="T24" s="28">
        <v>1636.65</v>
      </c>
      <c r="U24" s="30">
        <f t="shared" si="0"/>
        <v>0</v>
      </c>
      <c r="V24" s="35"/>
      <c r="W24" s="35"/>
      <c r="X24" s="35"/>
      <c r="Y24" s="36"/>
      <c r="Z24" s="32">
        <f t="shared" si="1"/>
        <v>0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3"/>
      <c r="AL24" s="7"/>
      <c r="AM24" s="7"/>
    </row>
    <row r="25" spans="1:59" ht="39.75" customHeight="1" x14ac:dyDescent="0.35">
      <c r="A25" s="22">
        <v>6</v>
      </c>
      <c r="B25" s="27" t="s">
        <v>454</v>
      </c>
      <c r="C25" s="28">
        <v>0</v>
      </c>
      <c r="D25" s="28">
        <v>500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500</v>
      </c>
      <c r="R25" s="29">
        <v>135.26</v>
      </c>
      <c r="S25" s="28">
        <v>50</v>
      </c>
      <c r="T25" s="28">
        <v>314.74</v>
      </c>
      <c r="U25" s="30">
        <f t="shared" si="0"/>
        <v>0</v>
      </c>
      <c r="V25" s="31"/>
      <c r="W25" s="31"/>
      <c r="X25" s="31"/>
      <c r="Z25" s="32">
        <f t="shared" si="1"/>
        <v>0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3"/>
      <c r="AL25" s="7"/>
      <c r="AM25" s="7"/>
    </row>
    <row r="26" spans="1:59" ht="39.75" customHeight="1" x14ac:dyDescent="0.35">
      <c r="A26" s="22">
        <v>7</v>
      </c>
      <c r="B26" s="27" t="s">
        <v>455</v>
      </c>
      <c r="C26" s="28">
        <v>0</v>
      </c>
      <c r="D26" s="28">
        <v>0</v>
      </c>
      <c r="E26" s="28">
        <v>42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42</v>
      </c>
      <c r="R26" s="29">
        <v>11.36</v>
      </c>
      <c r="S26" s="28">
        <v>4.2</v>
      </c>
      <c r="T26" s="28">
        <v>26.44</v>
      </c>
      <c r="U26" s="30">
        <f t="shared" si="0"/>
        <v>0</v>
      </c>
      <c r="V26" s="31"/>
      <c r="W26" s="31"/>
      <c r="X26" s="31"/>
      <c r="Z26" s="32">
        <f t="shared" si="1"/>
        <v>0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3"/>
      <c r="AL26" s="7"/>
      <c r="AM26" s="7"/>
    </row>
    <row r="27" spans="1:59" ht="56.25" customHeight="1" x14ac:dyDescent="0.35">
      <c r="A27" s="71"/>
      <c r="B27" s="79" t="s">
        <v>470</v>
      </c>
      <c r="C27" s="19">
        <v>15415.600000000002</v>
      </c>
      <c r="D27" s="19">
        <v>500</v>
      </c>
      <c r="E27" s="19">
        <v>42</v>
      </c>
      <c r="F27" s="19">
        <v>0</v>
      </c>
      <c r="G27" s="19">
        <v>5500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21200</v>
      </c>
      <c r="N27" s="19">
        <v>28900</v>
      </c>
      <c r="O27" s="19">
        <v>0</v>
      </c>
      <c r="P27" s="19">
        <v>0</v>
      </c>
      <c r="Q27" s="19">
        <v>56142</v>
      </c>
      <c r="R27" s="19">
        <v>15187.42</v>
      </c>
      <c r="S27" s="19">
        <v>5614.2</v>
      </c>
      <c r="T27" s="19">
        <v>35340.379999999997</v>
      </c>
      <c r="U27" s="30">
        <f t="shared" si="0"/>
        <v>0</v>
      </c>
      <c r="V27" s="37">
        <f>Q27-Q20-Q21-Q22-Q23-Q24-Q25-Q26</f>
        <v>0</v>
      </c>
      <c r="W27" s="37">
        <f>R27-R20-R21-R22-R23-R24-R25-R26</f>
        <v>2.4158453015843406E-13</v>
      </c>
      <c r="X27" s="37">
        <f>S27-S20-S21-S22-S23-S24-S25-S26</f>
        <v>-1.8207657603852567E-13</v>
      </c>
      <c r="Y27" s="37">
        <f>T27-T20-T21-T22-T23-T24-T25-T26</f>
        <v>-1.993072373807081E-12</v>
      </c>
      <c r="Z27" s="32">
        <f t="shared" si="1"/>
        <v>0</v>
      </c>
      <c r="AA27" s="37">
        <f>D27-D26-D25-D24-D23-D22-D21-D20</f>
        <v>0</v>
      </c>
      <c r="AB27" s="37">
        <f t="shared" ref="AB27:AL27" si="2">E27-E26-E25-E24-E23-E22-E21-E20</f>
        <v>0</v>
      </c>
      <c r="AC27" s="37">
        <f>F27-F26-F25-F24-F23-F22-F21-F20</f>
        <v>0</v>
      </c>
      <c r="AD27" s="37">
        <f t="shared" si="2"/>
        <v>0</v>
      </c>
      <c r="AE27" s="37">
        <f t="shared" si="2"/>
        <v>0</v>
      </c>
      <c r="AF27" s="37">
        <f t="shared" si="2"/>
        <v>0</v>
      </c>
      <c r="AG27" s="37">
        <f t="shared" si="2"/>
        <v>0</v>
      </c>
      <c r="AH27" s="37">
        <f t="shared" si="2"/>
        <v>0</v>
      </c>
      <c r="AI27" s="37">
        <f t="shared" si="2"/>
        <v>0</v>
      </c>
      <c r="AJ27" s="37">
        <f t="shared" si="2"/>
        <v>0</v>
      </c>
      <c r="AK27" s="37">
        <f t="shared" si="2"/>
        <v>0</v>
      </c>
      <c r="AL27" s="37">
        <f t="shared" si="2"/>
        <v>0</v>
      </c>
      <c r="AM27" s="37">
        <f>P27-P26-P25-P24-P23-P22-P21-P20</f>
        <v>0</v>
      </c>
    </row>
    <row r="28" spans="1:59" ht="39.75" customHeight="1" x14ac:dyDescent="0.35">
      <c r="A28" s="87" t="s">
        <v>417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30">
        <f t="shared" si="0"/>
        <v>0</v>
      </c>
      <c r="V28" s="7"/>
      <c r="W28" s="38"/>
      <c r="X28" s="7"/>
      <c r="Y28" s="7"/>
      <c r="Z28" s="32">
        <f t="shared" si="1"/>
        <v>0</v>
      </c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ht="39.75" customHeight="1" x14ac:dyDescent="0.35">
      <c r="A29" s="73">
        <v>1</v>
      </c>
      <c r="B29" s="39" t="s">
        <v>39</v>
      </c>
      <c r="C29" s="28">
        <v>418.1</v>
      </c>
      <c r="D29" s="28">
        <v>0</v>
      </c>
      <c r="E29" s="28">
        <v>0</v>
      </c>
      <c r="F29" s="28">
        <v>0</v>
      </c>
      <c r="G29" s="28">
        <v>0</v>
      </c>
      <c r="H29" s="28">
        <v>1200</v>
      </c>
      <c r="I29" s="28">
        <v>300</v>
      </c>
      <c r="J29" s="28">
        <v>300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1800</v>
      </c>
      <c r="R29" s="28">
        <v>486.93</v>
      </c>
      <c r="S29" s="28">
        <v>180</v>
      </c>
      <c r="T29" s="28">
        <v>1133.07</v>
      </c>
      <c r="U29" s="30">
        <f t="shared" si="0"/>
        <v>0</v>
      </c>
      <c r="V29" s="31"/>
      <c r="W29" s="31"/>
      <c r="X29" s="31"/>
      <c r="Z29" s="32">
        <f t="shared" si="1"/>
        <v>0</v>
      </c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ht="39.75" customHeight="1" x14ac:dyDescent="0.35">
      <c r="A30" s="73">
        <v>4</v>
      </c>
      <c r="B30" s="27" t="s">
        <v>141</v>
      </c>
      <c r="C30" s="28">
        <v>1418.5</v>
      </c>
      <c r="D30" s="28">
        <v>0</v>
      </c>
      <c r="E30" s="28">
        <v>0</v>
      </c>
      <c r="F30" s="28">
        <v>0</v>
      </c>
      <c r="G30" s="28">
        <v>1400</v>
      </c>
      <c r="H30" s="28">
        <v>4000</v>
      </c>
      <c r="I30" s="28">
        <v>900</v>
      </c>
      <c r="J30" s="28">
        <v>1100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7400</v>
      </c>
      <c r="R30" s="28">
        <v>2001.83</v>
      </c>
      <c r="S30" s="28">
        <v>740</v>
      </c>
      <c r="T30" s="28">
        <v>4658.17</v>
      </c>
      <c r="U30" s="30">
        <f t="shared" si="0"/>
        <v>0</v>
      </c>
      <c r="V30" s="31"/>
      <c r="W30" s="31"/>
      <c r="X30" s="31"/>
      <c r="Z30" s="32">
        <f t="shared" si="1"/>
        <v>0</v>
      </c>
      <c r="AA30" s="31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ht="39.75" customHeight="1" x14ac:dyDescent="0.35">
      <c r="A31" s="73">
        <v>2</v>
      </c>
      <c r="B31" s="39" t="s">
        <v>288</v>
      </c>
      <c r="C31" s="28">
        <v>1743.2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12700</v>
      </c>
      <c r="O31" s="28">
        <v>0</v>
      </c>
      <c r="P31" s="28">
        <v>0</v>
      </c>
      <c r="Q31" s="28">
        <v>12700</v>
      </c>
      <c r="R31" s="28">
        <v>3435.58</v>
      </c>
      <c r="S31" s="28">
        <v>1270</v>
      </c>
      <c r="T31" s="28">
        <v>7994.42</v>
      </c>
      <c r="U31" s="30">
        <f t="shared" si="0"/>
        <v>0</v>
      </c>
      <c r="V31" s="31"/>
      <c r="W31" s="31"/>
      <c r="X31" s="31"/>
      <c r="Z31" s="32">
        <f t="shared" si="1"/>
        <v>0</v>
      </c>
      <c r="AA31" s="31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ht="39.75" customHeight="1" x14ac:dyDescent="0.35">
      <c r="A32" s="73">
        <v>3</v>
      </c>
      <c r="B32" s="39" t="s">
        <v>289</v>
      </c>
      <c r="C32" s="28">
        <v>3265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11600</v>
      </c>
      <c r="N32" s="28">
        <v>0</v>
      </c>
      <c r="O32" s="28">
        <v>0</v>
      </c>
      <c r="P32" s="28">
        <v>0</v>
      </c>
      <c r="Q32" s="28">
        <v>11600</v>
      </c>
      <c r="R32" s="28">
        <v>3138.01</v>
      </c>
      <c r="S32" s="28">
        <v>1160</v>
      </c>
      <c r="T32" s="28">
        <v>7301.99</v>
      </c>
      <c r="U32" s="30">
        <f t="shared" si="0"/>
        <v>0</v>
      </c>
      <c r="V32" s="31"/>
      <c r="W32" s="31"/>
      <c r="X32" s="31"/>
      <c r="Z32" s="32">
        <f t="shared" si="1"/>
        <v>0</v>
      </c>
      <c r="AA32" s="31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59" ht="39.75" customHeight="1" x14ac:dyDescent="0.35">
      <c r="A33" s="73">
        <v>5</v>
      </c>
      <c r="B33" s="39" t="s">
        <v>290</v>
      </c>
      <c r="C33" s="28">
        <v>2112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15400</v>
      </c>
      <c r="O33" s="28">
        <v>0</v>
      </c>
      <c r="P33" s="28">
        <v>0</v>
      </c>
      <c r="Q33" s="28">
        <v>15400</v>
      </c>
      <c r="R33" s="28">
        <v>4165.9799999999996</v>
      </c>
      <c r="S33" s="28">
        <v>1540</v>
      </c>
      <c r="T33" s="28">
        <v>9694.02</v>
      </c>
      <c r="U33" s="30">
        <f t="shared" si="0"/>
        <v>0</v>
      </c>
      <c r="V33" s="31"/>
      <c r="W33" s="31"/>
      <c r="X33" s="31"/>
      <c r="Z33" s="32">
        <f t="shared" si="1"/>
        <v>0</v>
      </c>
      <c r="AA33" s="31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59" ht="39.75" customHeight="1" x14ac:dyDescent="0.35">
      <c r="A34" s="73">
        <v>6</v>
      </c>
      <c r="B34" s="27" t="s">
        <v>205</v>
      </c>
      <c r="C34" s="28">
        <v>2634</v>
      </c>
      <c r="D34" s="28">
        <v>0</v>
      </c>
      <c r="E34" s="28">
        <v>0</v>
      </c>
      <c r="F34" s="28">
        <v>0</v>
      </c>
      <c r="G34" s="28">
        <v>0</v>
      </c>
      <c r="H34" s="28">
        <v>7500</v>
      </c>
      <c r="I34" s="28">
        <v>1700</v>
      </c>
      <c r="J34" s="28">
        <v>2000</v>
      </c>
      <c r="K34" s="28">
        <v>0</v>
      </c>
      <c r="L34" s="28">
        <v>0</v>
      </c>
      <c r="M34" s="28">
        <v>10000</v>
      </c>
      <c r="N34" s="28">
        <v>0</v>
      </c>
      <c r="O34" s="28">
        <v>0</v>
      </c>
      <c r="P34" s="28">
        <v>0</v>
      </c>
      <c r="Q34" s="28">
        <v>21200</v>
      </c>
      <c r="R34" s="28">
        <v>5734.98</v>
      </c>
      <c r="S34" s="28">
        <v>2120</v>
      </c>
      <c r="T34" s="28">
        <v>13345.02</v>
      </c>
      <c r="U34" s="30">
        <f t="shared" si="0"/>
        <v>0</v>
      </c>
      <c r="V34" s="35"/>
      <c r="W34" s="35"/>
      <c r="X34" s="35"/>
      <c r="Y34" s="36"/>
      <c r="Z34" s="32">
        <f t="shared" si="1"/>
        <v>0</v>
      </c>
      <c r="AA34" s="35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59" ht="39.75" customHeight="1" x14ac:dyDescent="0.35">
      <c r="A35" s="73">
        <v>7</v>
      </c>
      <c r="B35" s="27" t="s">
        <v>454</v>
      </c>
      <c r="C35" s="28">
        <v>0</v>
      </c>
      <c r="D35" s="28">
        <v>1600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1600</v>
      </c>
      <c r="R35" s="28">
        <v>432.83</v>
      </c>
      <c r="S35" s="28">
        <v>160</v>
      </c>
      <c r="T35" s="28">
        <v>1007.17</v>
      </c>
      <c r="U35" s="30">
        <f t="shared" si="0"/>
        <v>0</v>
      </c>
      <c r="V35" s="31"/>
      <c r="W35" s="31"/>
      <c r="X35" s="31"/>
      <c r="Z35" s="32">
        <f t="shared" si="1"/>
        <v>0</v>
      </c>
      <c r="AA35" s="31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59" ht="39.75" customHeight="1" x14ac:dyDescent="0.35">
      <c r="A36" s="73">
        <v>8</v>
      </c>
      <c r="B36" s="27" t="s">
        <v>455</v>
      </c>
      <c r="C36" s="28">
        <v>0</v>
      </c>
      <c r="D36" s="28">
        <v>0</v>
      </c>
      <c r="E36" s="28">
        <v>63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63</v>
      </c>
      <c r="R36" s="28">
        <v>17.05</v>
      </c>
      <c r="S36" s="28">
        <v>6.3000000000000007</v>
      </c>
      <c r="T36" s="28">
        <v>39.65</v>
      </c>
      <c r="U36" s="30">
        <f t="shared" si="0"/>
        <v>0</v>
      </c>
      <c r="V36" s="31"/>
      <c r="W36" s="31"/>
      <c r="X36" s="31"/>
      <c r="Z36" s="32">
        <f t="shared" si="1"/>
        <v>0</v>
      </c>
      <c r="AA36" s="31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</row>
    <row r="37" spans="1:59" ht="39.75" customHeight="1" x14ac:dyDescent="0.35">
      <c r="A37" s="71"/>
      <c r="B37" s="74" t="s">
        <v>471</v>
      </c>
      <c r="C37" s="19">
        <v>11590.8</v>
      </c>
      <c r="D37" s="19">
        <v>1600</v>
      </c>
      <c r="E37" s="19">
        <v>63</v>
      </c>
      <c r="F37" s="19">
        <v>0</v>
      </c>
      <c r="G37" s="19">
        <v>1400</v>
      </c>
      <c r="H37" s="19">
        <v>12700</v>
      </c>
      <c r="I37" s="19">
        <v>2900</v>
      </c>
      <c r="J37" s="19">
        <v>3400</v>
      </c>
      <c r="K37" s="19">
        <v>0</v>
      </c>
      <c r="L37" s="19">
        <v>0</v>
      </c>
      <c r="M37" s="19">
        <v>21600</v>
      </c>
      <c r="N37" s="19">
        <v>28100</v>
      </c>
      <c r="O37" s="19">
        <v>0</v>
      </c>
      <c r="P37" s="19">
        <v>0</v>
      </c>
      <c r="Q37" s="19">
        <v>71763</v>
      </c>
      <c r="R37" s="19">
        <v>19413.186664340286</v>
      </c>
      <c r="S37" s="19">
        <v>7176.3</v>
      </c>
      <c r="T37" s="19">
        <v>45173.513335659707</v>
      </c>
      <c r="U37" s="30">
        <f t="shared" si="0"/>
        <v>0</v>
      </c>
      <c r="V37" s="37">
        <f>Q37-Q30-Q31-Q32-Q33-Q34-Q35-Q36-Q29</f>
        <v>0</v>
      </c>
      <c r="W37" s="37">
        <f>R37-R30-R31-R32-R33-R34-R35-R36-R29</f>
        <v>-3.335659711012795E-3</v>
      </c>
      <c r="X37" s="37">
        <f>S37-S30-S31-S32-S33-S34-S35-S36-S29</f>
        <v>0</v>
      </c>
      <c r="Y37" s="37">
        <f>T37-T30-T31-T32-T33-T34-T35-T36-T29</f>
        <v>3.3356597116380726E-3</v>
      </c>
      <c r="Z37" s="32">
        <f t="shared" si="1"/>
        <v>0</v>
      </c>
      <c r="AA37" s="37">
        <f>D37-D36-D35-D34-D33-D32-D31-D30-D29</f>
        <v>0</v>
      </c>
      <c r="AB37" s="37">
        <f t="shared" ref="AB37:AM37" si="3">E37-E36-E35-E34-E33-E32-E31-E30-E29</f>
        <v>0</v>
      </c>
      <c r="AC37" s="37">
        <f t="shared" si="3"/>
        <v>0</v>
      </c>
      <c r="AD37" s="37">
        <f t="shared" si="3"/>
        <v>0</v>
      </c>
      <c r="AE37" s="37">
        <f t="shared" si="3"/>
        <v>0</v>
      </c>
      <c r="AF37" s="37">
        <f t="shared" si="3"/>
        <v>0</v>
      </c>
      <c r="AG37" s="37">
        <f t="shared" si="3"/>
        <v>0</v>
      </c>
      <c r="AH37" s="37">
        <f t="shared" si="3"/>
        <v>0</v>
      </c>
      <c r="AI37" s="37">
        <f t="shared" si="3"/>
        <v>0</v>
      </c>
      <c r="AJ37" s="37">
        <f t="shared" si="3"/>
        <v>0</v>
      </c>
      <c r="AK37" s="37">
        <f t="shared" si="3"/>
        <v>0</v>
      </c>
      <c r="AL37" s="37">
        <f t="shared" si="3"/>
        <v>0</v>
      </c>
      <c r="AM37" s="37">
        <f t="shared" si="3"/>
        <v>0</v>
      </c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1:59" ht="39.75" customHeight="1" x14ac:dyDescent="0.35">
      <c r="A38" s="87" t="s">
        <v>418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30">
        <f t="shared" si="0"/>
        <v>0</v>
      </c>
      <c r="V38" s="7"/>
      <c r="W38" s="38"/>
      <c r="X38" s="7"/>
      <c r="Y38" s="7"/>
      <c r="Z38" s="32">
        <f t="shared" si="1"/>
        <v>0</v>
      </c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1:59" ht="39.75" customHeight="1" x14ac:dyDescent="0.35">
      <c r="A39" s="73">
        <v>1</v>
      </c>
      <c r="B39" s="40" t="s">
        <v>32</v>
      </c>
      <c r="C39" s="29">
        <v>2803.6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10000</v>
      </c>
      <c r="N39" s="28">
        <v>0</v>
      </c>
      <c r="O39" s="28">
        <v>0</v>
      </c>
      <c r="P39" s="28">
        <v>0</v>
      </c>
      <c r="Q39" s="28">
        <v>10000</v>
      </c>
      <c r="R39" s="29">
        <v>2705.18</v>
      </c>
      <c r="S39" s="28">
        <v>1000</v>
      </c>
      <c r="T39" s="28">
        <v>6294.82</v>
      </c>
      <c r="U39" s="30">
        <f t="shared" si="0"/>
        <v>0</v>
      </c>
      <c r="V39" s="31"/>
      <c r="W39" s="31"/>
      <c r="X39" s="31"/>
      <c r="Z39" s="32">
        <f t="shared" si="1"/>
        <v>0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1:59" ht="39.75" customHeight="1" x14ac:dyDescent="0.35">
      <c r="A40" s="73">
        <v>2</v>
      </c>
      <c r="B40" s="40" t="s">
        <v>206</v>
      </c>
      <c r="C40" s="29">
        <v>1440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16800</v>
      </c>
      <c r="O40" s="28">
        <v>0</v>
      </c>
      <c r="P40" s="28">
        <v>0</v>
      </c>
      <c r="Q40" s="28">
        <v>16800</v>
      </c>
      <c r="R40" s="29">
        <v>4544.7</v>
      </c>
      <c r="S40" s="28">
        <v>1680</v>
      </c>
      <c r="T40" s="28">
        <v>10575.3</v>
      </c>
      <c r="U40" s="30">
        <f t="shared" si="0"/>
        <v>0</v>
      </c>
      <c r="V40" s="31"/>
      <c r="W40" s="31"/>
      <c r="X40" s="31"/>
      <c r="Z40" s="32">
        <f t="shared" si="1"/>
        <v>0</v>
      </c>
      <c r="AA40" s="31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ht="39.75" customHeight="1" x14ac:dyDescent="0.35">
      <c r="A41" s="73">
        <v>3</v>
      </c>
      <c r="B41" s="40" t="s">
        <v>208</v>
      </c>
      <c r="C41" s="29">
        <v>2804.4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29399.999999999996</v>
      </c>
      <c r="O41" s="28">
        <v>0</v>
      </c>
      <c r="P41" s="28">
        <v>0</v>
      </c>
      <c r="Q41" s="28">
        <v>29399.999999999996</v>
      </c>
      <c r="R41" s="29">
        <v>7953.23</v>
      </c>
      <c r="S41" s="28">
        <v>2940</v>
      </c>
      <c r="T41" s="28">
        <v>18506.77</v>
      </c>
      <c r="U41" s="30">
        <f t="shared" si="0"/>
        <v>0</v>
      </c>
      <c r="V41" s="31"/>
      <c r="W41" s="31"/>
      <c r="X41" s="31"/>
      <c r="Z41" s="32">
        <f t="shared" si="1"/>
        <v>0</v>
      </c>
      <c r="AA41" s="31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ht="39.75" customHeight="1" x14ac:dyDescent="0.35">
      <c r="A42" s="73">
        <v>4</v>
      </c>
      <c r="B42" s="40" t="s">
        <v>82</v>
      </c>
      <c r="C42" s="29">
        <v>2789.9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10000</v>
      </c>
      <c r="N42" s="28">
        <v>29399.999999999996</v>
      </c>
      <c r="O42" s="28">
        <v>0</v>
      </c>
      <c r="P42" s="28">
        <v>0</v>
      </c>
      <c r="Q42" s="28">
        <v>39400</v>
      </c>
      <c r="R42" s="29">
        <v>10658.41</v>
      </c>
      <c r="S42" s="28">
        <v>3940</v>
      </c>
      <c r="T42" s="28">
        <v>24801.59</v>
      </c>
      <c r="U42" s="30">
        <f t="shared" si="0"/>
        <v>0</v>
      </c>
      <c r="V42" s="31"/>
      <c r="W42" s="31"/>
      <c r="X42" s="31"/>
      <c r="Z42" s="32">
        <f t="shared" si="1"/>
        <v>0</v>
      </c>
      <c r="AA42" s="31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ht="39.75" customHeight="1" x14ac:dyDescent="0.35">
      <c r="A43" s="73">
        <v>5</v>
      </c>
      <c r="B43" s="40" t="s">
        <v>297</v>
      </c>
      <c r="C43" s="29">
        <v>642.20000000000005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4500</v>
      </c>
      <c r="N43" s="28">
        <v>0</v>
      </c>
      <c r="O43" s="28">
        <v>0</v>
      </c>
      <c r="P43" s="28">
        <v>0</v>
      </c>
      <c r="Q43" s="28">
        <v>4500</v>
      </c>
      <c r="R43" s="29">
        <v>1217.33</v>
      </c>
      <c r="S43" s="28">
        <v>450</v>
      </c>
      <c r="T43" s="28">
        <v>2832.67</v>
      </c>
      <c r="U43" s="30">
        <f t="shared" si="0"/>
        <v>0</v>
      </c>
      <c r="V43" s="31"/>
      <c r="W43" s="31"/>
      <c r="X43" s="31"/>
      <c r="Z43" s="32">
        <f t="shared" si="1"/>
        <v>0</v>
      </c>
      <c r="AA43" s="31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ht="39.75" customHeight="1" x14ac:dyDescent="0.35">
      <c r="A44" s="73">
        <v>6</v>
      </c>
      <c r="B44" s="40" t="s">
        <v>298</v>
      </c>
      <c r="C44" s="29">
        <v>634.4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4500</v>
      </c>
      <c r="N44" s="28">
        <v>0</v>
      </c>
      <c r="O44" s="28">
        <v>0</v>
      </c>
      <c r="P44" s="28">
        <v>0</v>
      </c>
      <c r="Q44" s="28">
        <v>4500</v>
      </c>
      <c r="R44" s="29">
        <v>1217.33</v>
      </c>
      <c r="S44" s="28">
        <v>450</v>
      </c>
      <c r="T44" s="28">
        <v>2832.67</v>
      </c>
      <c r="U44" s="30">
        <f t="shared" si="0"/>
        <v>0</v>
      </c>
      <c r="V44" s="35"/>
      <c r="W44" s="35"/>
      <c r="X44" s="35"/>
      <c r="Y44" s="36"/>
      <c r="Z44" s="32">
        <f t="shared" si="1"/>
        <v>0</v>
      </c>
      <c r="AA44" s="35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</row>
    <row r="45" spans="1:59" ht="39.75" customHeight="1" x14ac:dyDescent="0.35">
      <c r="A45" s="73">
        <v>7</v>
      </c>
      <c r="B45" s="27" t="s">
        <v>454</v>
      </c>
      <c r="C45" s="28">
        <v>0</v>
      </c>
      <c r="D45" s="28">
        <v>1000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1000</v>
      </c>
      <c r="R45" s="29">
        <v>270.52</v>
      </c>
      <c r="S45" s="28">
        <v>100</v>
      </c>
      <c r="T45" s="28">
        <v>629.48</v>
      </c>
      <c r="U45" s="30">
        <f t="shared" si="0"/>
        <v>0</v>
      </c>
      <c r="V45" s="31"/>
      <c r="W45" s="31"/>
      <c r="X45" s="31"/>
      <c r="Z45" s="32">
        <f t="shared" si="1"/>
        <v>0</v>
      </c>
      <c r="AA45" s="31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</row>
    <row r="46" spans="1:59" ht="39.75" customHeight="1" x14ac:dyDescent="0.35">
      <c r="A46" s="73">
        <v>8</v>
      </c>
      <c r="B46" s="27" t="s">
        <v>455</v>
      </c>
      <c r="C46" s="28">
        <v>0</v>
      </c>
      <c r="D46" s="28">
        <v>0</v>
      </c>
      <c r="E46" s="28">
        <v>200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200</v>
      </c>
      <c r="R46" s="29">
        <v>54.11</v>
      </c>
      <c r="S46" s="28">
        <v>20</v>
      </c>
      <c r="T46" s="28">
        <v>125.89</v>
      </c>
      <c r="U46" s="30">
        <f t="shared" si="0"/>
        <v>0</v>
      </c>
      <c r="V46" s="31"/>
      <c r="W46" s="31"/>
      <c r="X46" s="31"/>
      <c r="Z46" s="32">
        <f t="shared" si="1"/>
        <v>0</v>
      </c>
      <c r="AA46" s="31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</row>
    <row r="47" spans="1:59" ht="39.75" customHeight="1" x14ac:dyDescent="0.35">
      <c r="A47" s="71"/>
      <c r="B47" s="75" t="s">
        <v>472</v>
      </c>
      <c r="C47" s="19">
        <v>11114.5</v>
      </c>
      <c r="D47" s="19">
        <v>1000</v>
      </c>
      <c r="E47" s="19">
        <v>200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29000</v>
      </c>
      <c r="N47" s="19">
        <v>75600</v>
      </c>
      <c r="O47" s="19">
        <v>0</v>
      </c>
      <c r="P47" s="19">
        <v>0</v>
      </c>
      <c r="Q47" s="19">
        <v>105800</v>
      </c>
      <c r="R47" s="19">
        <v>28620.81</v>
      </c>
      <c r="S47" s="19">
        <v>10580</v>
      </c>
      <c r="T47" s="19">
        <v>66599.19</v>
      </c>
      <c r="U47" s="30">
        <f t="shared" si="0"/>
        <v>0</v>
      </c>
      <c r="V47" s="37">
        <f>Q47-Q40-Q41-Q42-Q43-Q44-Q45-Q46-Q39</f>
        <v>0</v>
      </c>
      <c r="W47" s="37">
        <f>R47-R40-R41-R42-R43-R44-R45-R46-R39</f>
        <v>0</v>
      </c>
      <c r="X47" s="37">
        <f>S47-S40-S41-S42-S43-S44-S45-S46-S39</f>
        <v>0</v>
      </c>
      <c r="Y47" s="37">
        <f>T47-T40-T41-T42-T43-T44-T45-T46-T39</f>
        <v>0</v>
      </c>
      <c r="Z47" s="32">
        <f t="shared" si="1"/>
        <v>0</v>
      </c>
      <c r="AA47" s="37">
        <f t="shared" ref="AA47:AM47" si="4">D47-D46-D45-D44-D43-D42-D41-D40-D39</f>
        <v>0</v>
      </c>
      <c r="AB47" s="37">
        <f t="shared" si="4"/>
        <v>0</v>
      </c>
      <c r="AC47" s="37">
        <f t="shared" si="4"/>
        <v>0</v>
      </c>
      <c r="AD47" s="37">
        <f t="shared" si="4"/>
        <v>0</v>
      </c>
      <c r="AE47" s="37">
        <f t="shared" si="4"/>
        <v>0</v>
      </c>
      <c r="AF47" s="37">
        <f t="shared" si="4"/>
        <v>0</v>
      </c>
      <c r="AG47" s="37">
        <f t="shared" si="4"/>
        <v>0</v>
      </c>
      <c r="AH47" s="37">
        <f t="shared" si="4"/>
        <v>0</v>
      </c>
      <c r="AI47" s="37">
        <f t="shared" si="4"/>
        <v>0</v>
      </c>
      <c r="AJ47" s="37">
        <f t="shared" si="4"/>
        <v>0</v>
      </c>
      <c r="AK47" s="37">
        <f t="shared" si="4"/>
        <v>3.637978807091713E-12</v>
      </c>
      <c r="AL47" s="37">
        <f t="shared" si="4"/>
        <v>0</v>
      </c>
      <c r="AM47" s="37">
        <f t="shared" si="4"/>
        <v>0</v>
      </c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59" ht="39.75" customHeight="1" x14ac:dyDescent="0.35">
      <c r="A48" s="87" t="s">
        <v>419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30">
        <f t="shared" si="0"/>
        <v>0</v>
      </c>
      <c r="V48" s="7"/>
      <c r="W48" s="38"/>
      <c r="X48" s="7"/>
      <c r="Y48" s="7"/>
      <c r="Z48" s="32">
        <f t="shared" si="1"/>
        <v>0</v>
      </c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</row>
    <row r="49" spans="1:59" ht="39.75" customHeight="1" x14ac:dyDescent="0.35">
      <c r="A49" s="22">
        <v>1</v>
      </c>
      <c r="B49" s="34" t="s">
        <v>451</v>
      </c>
      <c r="C49" s="28">
        <v>1537.1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25000</v>
      </c>
      <c r="N49" s="28">
        <v>0</v>
      </c>
      <c r="O49" s="28">
        <v>0</v>
      </c>
      <c r="P49" s="28">
        <v>0</v>
      </c>
      <c r="Q49" s="28">
        <v>25000</v>
      </c>
      <c r="R49" s="29">
        <v>6762.95</v>
      </c>
      <c r="S49" s="28">
        <v>2500</v>
      </c>
      <c r="T49" s="28">
        <v>15737.05</v>
      </c>
      <c r="U49" s="30">
        <f t="shared" si="0"/>
        <v>0</v>
      </c>
      <c r="V49" s="41"/>
      <c r="W49" s="41"/>
      <c r="X49" s="41"/>
      <c r="Y49" s="7"/>
      <c r="Z49" s="32">
        <f t="shared" si="1"/>
        <v>0</v>
      </c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59" ht="38.25" customHeight="1" x14ac:dyDescent="0.35">
      <c r="A50" s="22">
        <v>2</v>
      </c>
      <c r="B50" s="39" t="s">
        <v>35</v>
      </c>
      <c r="C50" s="28">
        <v>3402.6</v>
      </c>
      <c r="D50" s="28">
        <v>0</v>
      </c>
      <c r="E50" s="28">
        <v>0</v>
      </c>
      <c r="F50" s="28">
        <v>0</v>
      </c>
      <c r="G50" s="28">
        <v>3200</v>
      </c>
      <c r="H50" s="28">
        <v>9600</v>
      </c>
      <c r="I50" s="28">
        <v>2100</v>
      </c>
      <c r="J50" s="28">
        <v>2500</v>
      </c>
      <c r="K50" s="28">
        <v>0</v>
      </c>
      <c r="L50" s="28">
        <v>0</v>
      </c>
      <c r="M50" s="28">
        <v>0</v>
      </c>
      <c r="N50" s="28">
        <v>30000</v>
      </c>
      <c r="O50" s="28">
        <v>0</v>
      </c>
      <c r="P50" s="28">
        <v>0</v>
      </c>
      <c r="Q50" s="28">
        <v>47400</v>
      </c>
      <c r="R50" s="29">
        <v>12822.56</v>
      </c>
      <c r="S50" s="28">
        <v>4740</v>
      </c>
      <c r="T50" s="28">
        <v>29837.439999999999</v>
      </c>
      <c r="U50" s="30">
        <f t="shared" si="0"/>
        <v>0</v>
      </c>
      <c r="V50" s="41"/>
      <c r="W50" s="41"/>
      <c r="X50" s="41"/>
      <c r="Y50" s="7"/>
      <c r="Z50" s="32">
        <f t="shared" si="1"/>
        <v>0</v>
      </c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59" ht="38.25" customHeight="1" x14ac:dyDescent="0.35">
      <c r="A51" s="22">
        <v>3</v>
      </c>
      <c r="B51" s="39" t="s">
        <v>209</v>
      </c>
      <c r="C51" s="28">
        <v>2230.5</v>
      </c>
      <c r="D51" s="28">
        <v>0</v>
      </c>
      <c r="E51" s="28">
        <v>0</v>
      </c>
      <c r="F51" s="28">
        <v>0</v>
      </c>
      <c r="G51" s="28">
        <v>0</v>
      </c>
      <c r="H51" s="28">
        <v>6300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20400</v>
      </c>
      <c r="O51" s="28">
        <v>0</v>
      </c>
      <c r="P51" s="28">
        <v>0</v>
      </c>
      <c r="Q51" s="28">
        <v>26700</v>
      </c>
      <c r="R51" s="29">
        <v>7222.83</v>
      </c>
      <c r="S51" s="28">
        <v>2670</v>
      </c>
      <c r="T51" s="28">
        <v>16807.169999999998</v>
      </c>
      <c r="U51" s="30">
        <f t="shared" si="0"/>
        <v>0</v>
      </c>
      <c r="V51" s="41"/>
      <c r="W51" s="41"/>
      <c r="X51" s="41"/>
      <c r="Y51" s="7"/>
      <c r="Z51" s="32">
        <f t="shared" si="1"/>
        <v>0</v>
      </c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ht="38.25" customHeight="1" x14ac:dyDescent="0.35">
      <c r="A52" s="22">
        <v>4</v>
      </c>
      <c r="B52" s="39" t="s">
        <v>162</v>
      </c>
      <c r="C52" s="28">
        <v>1871.5</v>
      </c>
      <c r="D52" s="28">
        <v>0</v>
      </c>
      <c r="E52" s="28">
        <v>0</v>
      </c>
      <c r="F52" s="28">
        <v>0</v>
      </c>
      <c r="G52" s="28">
        <v>0</v>
      </c>
      <c r="H52" s="28">
        <v>5300</v>
      </c>
      <c r="I52" s="28">
        <v>1200</v>
      </c>
      <c r="J52" s="28">
        <v>1400</v>
      </c>
      <c r="K52" s="28">
        <v>0</v>
      </c>
      <c r="L52" s="28">
        <v>0</v>
      </c>
      <c r="M52" s="28">
        <v>6700</v>
      </c>
      <c r="N52" s="28">
        <v>0</v>
      </c>
      <c r="O52" s="28">
        <v>0</v>
      </c>
      <c r="P52" s="28">
        <v>0</v>
      </c>
      <c r="Q52" s="28">
        <v>14600</v>
      </c>
      <c r="R52" s="29">
        <v>3949.56</v>
      </c>
      <c r="S52" s="28">
        <v>1460</v>
      </c>
      <c r="T52" s="28">
        <v>9190.44</v>
      </c>
      <c r="U52" s="30">
        <f t="shared" si="0"/>
        <v>0</v>
      </c>
      <c r="V52" s="41"/>
      <c r="W52" s="41"/>
      <c r="X52" s="41"/>
      <c r="Y52" s="7"/>
      <c r="Z52" s="32">
        <f t="shared" si="1"/>
        <v>0</v>
      </c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59" ht="38.25" customHeight="1" x14ac:dyDescent="0.35">
      <c r="A53" s="22">
        <v>5</v>
      </c>
      <c r="B53" s="39" t="s">
        <v>436</v>
      </c>
      <c r="C53" s="28">
        <v>3808.1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40000</v>
      </c>
      <c r="O53" s="28">
        <v>0</v>
      </c>
      <c r="P53" s="28">
        <v>0</v>
      </c>
      <c r="Q53" s="28">
        <v>40000</v>
      </c>
      <c r="R53" s="29">
        <v>10820.72</v>
      </c>
      <c r="S53" s="28">
        <v>4000</v>
      </c>
      <c r="T53" s="28">
        <v>25179.279999999999</v>
      </c>
      <c r="U53" s="30">
        <f t="shared" si="0"/>
        <v>0</v>
      </c>
      <c r="V53" s="41"/>
      <c r="W53" s="41"/>
      <c r="X53" s="41"/>
      <c r="Y53" s="7"/>
      <c r="Z53" s="32">
        <f t="shared" si="1"/>
        <v>0</v>
      </c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ht="38.25" customHeight="1" x14ac:dyDescent="0.35">
      <c r="A54" s="22">
        <v>6</v>
      </c>
      <c r="B54" s="39" t="s">
        <v>113</v>
      </c>
      <c r="C54" s="28">
        <v>7183.48</v>
      </c>
      <c r="D54" s="28">
        <v>0</v>
      </c>
      <c r="E54" s="28">
        <v>0</v>
      </c>
      <c r="F54" s="28">
        <v>0</v>
      </c>
      <c r="G54" s="28">
        <v>3800</v>
      </c>
      <c r="H54" s="28">
        <v>21000</v>
      </c>
      <c r="I54" s="28">
        <v>4400</v>
      </c>
      <c r="J54" s="28">
        <v>5300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34500</v>
      </c>
      <c r="R54" s="29">
        <v>9332.8700000000008</v>
      </c>
      <c r="S54" s="28">
        <v>3450</v>
      </c>
      <c r="T54" s="28">
        <v>21717.13</v>
      </c>
      <c r="U54" s="30">
        <f t="shared" si="0"/>
        <v>0</v>
      </c>
      <c r="V54" s="41"/>
      <c r="W54" s="41"/>
      <c r="X54" s="41"/>
      <c r="Y54" s="7"/>
      <c r="Z54" s="32">
        <f t="shared" si="1"/>
        <v>0</v>
      </c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</row>
    <row r="55" spans="1:59" ht="38.25" customHeight="1" x14ac:dyDescent="0.35">
      <c r="A55" s="22">
        <v>7</v>
      </c>
      <c r="B55" s="39" t="s">
        <v>117</v>
      </c>
      <c r="C55" s="28">
        <v>2648.68</v>
      </c>
      <c r="D55" s="28">
        <v>0</v>
      </c>
      <c r="E55" s="28">
        <v>0</v>
      </c>
      <c r="F55" s="28">
        <v>0</v>
      </c>
      <c r="G55" s="28">
        <v>0</v>
      </c>
      <c r="H55" s="28">
        <v>9300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9300</v>
      </c>
      <c r="R55" s="29">
        <v>2515.8200000000002</v>
      </c>
      <c r="S55" s="28">
        <v>930</v>
      </c>
      <c r="T55" s="28">
        <v>5854.18</v>
      </c>
      <c r="U55" s="30">
        <f t="shared" si="0"/>
        <v>0</v>
      </c>
      <c r="V55" s="41"/>
      <c r="W55" s="41"/>
      <c r="X55" s="41"/>
      <c r="Y55" s="7"/>
      <c r="Z55" s="32">
        <f t="shared" si="1"/>
        <v>0</v>
      </c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</row>
    <row r="56" spans="1:59" ht="38.25" customHeight="1" x14ac:dyDescent="0.35">
      <c r="A56" s="22">
        <v>8</v>
      </c>
      <c r="B56" s="39" t="s">
        <v>116</v>
      </c>
      <c r="C56" s="28">
        <v>1657</v>
      </c>
      <c r="D56" s="28">
        <v>0</v>
      </c>
      <c r="E56" s="28">
        <v>0</v>
      </c>
      <c r="F56" s="28">
        <v>0</v>
      </c>
      <c r="G56" s="28">
        <v>0</v>
      </c>
      <c r="H56" s="28">
        <v>5800</v>
      </c>
      <c r="I56" s="28">
        <v>1100</v>
      </c>
      <c r="J56" s="28">
        <v>1300</v>
      </c>
      <c r="K56" s="28">
        <v>0</v>
      </c>
      <c r="L56" s="28">
        <v>0</v>
      </c>
      <c r="M56" s="28">
        <v>0</v>
      </c>
      <c r="N56" s="28">
        <v>14700</v>
      </c>
      <c r="O56" s="28">
        <v>0</v>
      </c>
      <c r="P56" s="28">
        <v>0</v>
      </c>
      <c r="Q56" s="28">
        <v>22900</v>
      </c>
      <c r="R56" s="29">
        <v>6194.86</v>
      </c>
      <c r="S56" s="28">
        <v>2290</v>
      </c>
      <c r="T56" s="28">
        <v>14415.14</v>
      </c>
      <c r="U56" s="30">
        <f t="shared" si="0"/>
        <v>0</v>
      </c>
      <c r="V56" s="41"/>
      <c r="W56" s="41"/>
      <c r="X56" s="41"/>
      <c r="Y56" s="7"/>
      <c r="Z56" s="32">
        <f t="shared" si="1"/>
        <v>0</v>
      </c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</row>
    <row r="57" spans="1:59" ht="38.25" customHeight="1" x14ac:dyDescent="0.35">
      <c r="A57" s="22">
        <v>9</v>
      </c>
      <c r="B57" s="39" t="s">
        <v>163</v>
      </c>
      <c r="C57" s="28">
        <v>2142.8000000000002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7700</v>
      </c>
      <c r="N57" s="28">
        <v>0</v>
      </c>
      <c r="O57" s="28">
        <v>0</v>
      </c>
      <c r="P57" s="28">
        <v>0</v>
      </c>
      <c r="Q57" s="28">
        <v>7700</v>
      </c>
      <c r="R57" s="29">
        <v>2082.9899999999998</v>
      </c>
      <c r="S57" s="28">
        <v>770</v>
      </c>
      <c r="T57" s="28">
        <v>4847.01</v>
      </c>
      <c r="U57" s="30">
        <f t="shared" si="0"/>
        <v>0</v>
      </c>
      <c r="V57" s="41"/>
      <c r="W57" s="41"/>
      <c r="X57" s="41"/>
      <c r="Y57" s="7"/>
      <c r="Z57" s="32">
        <f t="shared" si="1"/>
        <v>0</v>
      </c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</row>
    <row r="58" spans="1:59" ht="38.25" customHeight="1" x14ac:dyDescent="0.35">
      <c r="A58" s="22">
        <v>10</v>
      </c>
      <c r="B58" s="39" t="s">
        <v>100</v>
      </c>
      <c r="C58" s="28">
        <v>818.8</v>
      </c>
      <c r="D58" s="28">
        <v>0</v>
      </c>
      <c r="E58" s="28">
        <v>0</v>
      </c>
      <c r="F58" s="28">
        <v>0</v>
      </c>
      <c r="G58" s="28">
        <v>800</v>
      </c>
      <c r="H58" s="28">
        <v>2400</v>
      </c>
      <c r="I58" s="28">
        <v>500</v>
      </c>
      <c r="J58" s="28">
        <v>600</v>
      </c>
      <c r="K58" s="28">
        <v>0</v>
      </c>
      <c r="L58" s="28">
        <v>0</v>
      </c>
      <c r="M58" s="28">
        <v>0</v>
      </c>
      <c r="N58" s="28">
        <v>9600</v>
      </c>
      <c r="O58" s="28">
        <v>0</v>
      </c>
      <c r="P58" s="28">
        <v>0</v>
      </c>
      <c r="Q58" s="28">
        <v>13900</v>
      </c>
      <c r="R58" s="29">
        <v>3760.2</v>
      </c>
      <c r="S58" s="28">
        <v>1390</v>
      </c>
      <c r="T58" s="28">
        <v>8749.7999999999993</v>
      </c>
      <c r="U58" s="30">
        <f t="shared" si="0"/>
        <v>0</v>
      </c>
      <c r="V58" s="41"/>
      <c r="W58" s="41"/>
      <c r="X58" s="41"/>
      <c r="Y58" s="7"/>
      <c r="Z58" s="32">
        <f t="shared" si="1"/>
        <v>0</v>
      </c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</row>
    <row r="59" spans="1:59" ht="38.25" customHeight="1" x14ac:dyDescent="0.35">
      <c r="A59" s="22">
        <v>11</v>
      </c>
      <c r="B59" s="39" t="s">
        <v>214</v>
      </c>
      <c r="C59" s="28">
        <v>903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10800</v>
      </c>
      <c r="O59" s="28">
        <v>0</v>
      </c>
      <c r="P59" s="28">
        <v>0</v>
      </c>
      <c r="Q59" s="28">
        <v>10800</v>
      </c>
      <c r="R59" s="29">
        <v>2921.59</v>
      </c>
      <c r="S59" s="28">
        <v>1080</v>
      </c>
      <c r="T59" s="28">
        <v>6798.41</v>
      </c>
      <c r="U59" s="30">
        <f t="shared" si="0"/>
        <v>0</v>
      </c>
      <c r="V59" s="41"/>
      <c r="W59" s="41"/>
      <c r="X59" s="41"/>
      <c r="Y59" s="7"/>
      <c r="Z59" s="32">
        <f t="shared" si="1"/>
        <v>0</v>
      </c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</row>
    <row r="60" spans="1:59" ht="38.25" customHeight="1" x14ac:dyDescent="0.35">
      <c r="A60" s="22">
        <v>12</v>
      </c>
      <c r="B60" s="39" t="s">
        <v>183</v>
      </c>
      <c r="C60" s="28">
        <v>675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9600</v>
      </c>
      <c r="O60" s="28">
        <v>1500</v>
      </c>
      <c r="P60" s="28">
        <v>0</v>
      </c>
      <c r="Q60" s="28">
        <v>11100</v>
      </c>
      <c r="R60" s="29">
        <v>3002.75</v>
      </c>
      <c r="S60" s="28">
        <v>1110</v>
      </c>
      <c r="T60" s="28">
        <v>6987.25</v>
      </c>
      <c r="U60" s="30">
        <f t="shared" si="0"/>
        <v>0</v>
      </c>
      <c r="V60" s="41"/>
      <c r="W60" s="41"/>
      <c r="X60" s="41"/>
      <c r="Y60" s="7"/>
      <c r="Z60" s="32">
        <f t="shared" si="1"/>
        <v>0</v>
      </c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</row>
    <row r="61" spans="1:59" ht="38.25" customHeight="1" x14ac:dyDescent="0.35">
      <c r="A61" s="22">
        <v>13</v>
      </c>
      <c r="B61" s="39" t="s">
        <v>184</v>
      </c>
      <c r="C61" s="28">
        <v>800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9600</v>
      </c>
      <c r="O61" s="28">
        <v>0</v>
      </c>
      <c r="P61" s="28">
        <v>0</v>
      </c>
      <c r="Q61" s="28">
        <v>9600</v>
      </c>
      <c r="R61" s="29">
        <v>2596.9699999999998</v>
      </c>
      <c r="S61" s="28">
        <v>960</v>
      </c>
      <c r="T61" s="28">
        <v>6043.03</v>
      </c>
      <c r="U61" s="30">
        <f t="shared" si="0"/>
        <v>0</v>
      </c>
      <c r="V61" s="41"/>
      <c r="W61" s="41"/>
      <c r="X61" s="41"/>
      <c r="Y61" s="7"/>
      <c r="Z61" s="32">
        <f t="shared" si="1"/>
        <v>0</v>
      </c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</row>
    <row r="62" spans="1:59" ht="38.25" customHeight="1" x14ac:dyDescent="0.35">
      <c r="A62" s="22">
        <v>14</v>
      </c>
      <c r="B62" s="39" t="s">
        <v>185</v>
      </c>
      <c r="C62" s="28">
        <v>800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9600</v>
      </c>
      <c r="O62" s="28">
        <v>0</v>
      </c>
      <c r="P62" s="28">
        <v>0</v>
      </c>
      <c r="Q62" s="28">
        <v>9600</v>
      </c>
      <c r="R62" s="29">
        <v>2596.9699999999998</v>
      </c>
      <c r="S62" s="28">
        <v>960</v>
      </c>
      <c r="T62" s="28">
        <v>6043.03</v>
      </c>
      <c r="U62" s="30">
        <f t="shared" si="0"/>
        <v>0</v>
      </c>
      <c r="V62" s="41"/>
      <c r="W62" s="41"/>
      <c r="X62" s="41"/>
      <c r="Y62" s="7"/>
      <c r="Z62" s="32">
        <f t="shared" si="1"/>
        <v>0</v>
      </c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</row>
    <row r="63" spans="1:59" ht="38.25" customHeight="1" x14ac:dyDescent="0.35">
      <c r="A63" s="22">
        <v>15</v>
      </c>
      <c r="B63" s="27" t="s">
        <v>454</v>
      </c>
      <c r="C63" s="28">
        <v>0</v>
      </c>
      <c r="D63" s="28">
        <v>500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500</v>
      </c>
      <c r="R63" s="29">
        <v>135.26</v>
      </c>
      <c r="S63" s="28">
        <v>50</v>
      </c>
      <c r="T63" s="28">
        <v>314.74</v>
      </c>
      <c r="U63" s="30">
        <f t="shared" si="0"/>
        <v>0</v>
      </c>
      <c r="V63" s="31"/>
      <c r="W63" s="31"/>
      <c r="X63" s="31"/>
      <c r="Z63" s="32">
        <f t="shared" si="1"/>
        <v>0</v>
      </c>
      <c r="AA63" s="31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</row>
    <row r="64" spans="1:59" ht="38.25" customHeight="1" x14ac:dyDescent="0.35">
      <c r="A64" s="22">
        <v>16</v>
      </c>
      <c r="B64" s="27" t="s">
        <v>455</v>
      </c>
      <c r="C64" s="28">
        <v>0</v>
      </c>
      <c r="D64" s="28">
        <v>0</v>
      </c>
      <c r="E64" s="28">
        <v>42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42</v>
      </c>
      <c r="R64" s="29">
        <v>11.38</v>
      </c>
      <c r="S64" s="28">
        <v>4.2</v>
      </c>
      <c r="T64" s="28">
        <v>26.42</v>
      </c>
      <c r="U64" s="30">
        <f t="shared" si="0"/>
        <v>0</v>
      </c>
      <c r="V64" s="31"/>
      <c r="W64" s="31"/>
      <c r="X64" s="31"/>
      <c r="Z64" s="32">
        <f t="shared" si="1"/>
        <v>0</v>
      </c>
      <c r="AA64" s="31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</row>
    <row r="65" spans="1:59" ht="45" customHeight="1" x14ac:dyDescent="0.35">
      <c r="A65" s="71"/>
      <c r="B65" s="72" t="s">
        <v>473</v>
      </c>
      <c r="C65" s="19">
        <v>30478.559999999998</v>
      </c>
      <c r="D65" s="19">
        <v>500</v>
      </c>
      <c r="E65" s="19">
        <v>42</v>
      </c>
      <c r="F65" s="19">
        <v>0</v>
      </c>
      <c r="G65" s="19">
        <v>7800</v>
      </c>
      <c r="H65" s="19">
        <v>59700</v>
      </c>
      <c r="I65" s="19">
        <v>9300</v>
      </c>
      <c r="J65" s="19">
        <v>11100</v>
      </c>
      <c r="K65" s="19">
        <v>0</v>
      </c>
      <c r="L65" s="19">
        <v>0</v>
      </c>
      <c r="M65" s="19">
        <v>39400</v>
      </c>
      <c r="N65" s="19">
        <v>154300</v>
      </c>
      <c r="O65" s="19">
        <v>1500</v>
      </c>
      <c r="P65" s="19">
        <v>0</v>
      </c>
      <c r="Q65" s="19">
        <v>283642</v>
      </c>
      <c r="R65" s="19">
        <v>76730.28</v>
      </c>
      <c r="S65" s="19">
        <v>28364.2</v>
      </c>
      <c r="T65" s="19">
        <v>178547.52</v>
      </c>
      <c r="U65" s="30">
        <f t="shared" si="0"/>
        <v>0</v>
      </c>
      <c r="V65" s="37">
        <f>Q65-Q62-Q63-Q64-Q61-Q60-Q59-Q58-Q56-Q57-Q55-Q54-Q52-Q53-Q51-Q50-Q49</f>
        <v>0</v>
      </c>
      <c r="W65" s="37">
        <f>R65-R62-R63-R64-R61-R60-R59-R58-R56-R57-R55-R54-R52-R53-R51-R50-R49</f>
        <v>0</v>
      </c>
      <c r="X65" s="37">
        <f>S65-S62-S63-S64-S61-S60-S59-S58-S56-S57-S55-S54-S52-S53-S51-S50-S49</f>
        <v>0</v>
      </c>
      <c r="Y65" s="37">
        <f>T65-T62-T63-T64-T61-T60-T59-T58-T56-T57-T55-T54-T52-T53-T51-T50-T49</f>
        <v>0</v>
      </c>
      <c r="Z65" s="32">
        <f t="shared" si="1"/>
        <v>0</v>
      </c>
      <c r="AA65" s="37">
        <f>D65-D64-D63-D62-D61-D60-D59-D58-D57-D56-D55-D54-D53-D52-D51-D50-D49</f>
        <v>0</v>
      </c>
      <c r="AB65" s="37">
        <f t="shared" ref="AB65:AM65" si="5">E65-E64-E63-E62-E61-E60-E59-E58-E57-E56-E55-E54-E53-E52-E51-E50-E49</f>
        <v>0</v>
      </c>
      <c r="AC65" s="37">
        <f t="shared" si="5"/>
        <v>0</v>
      </c>
      <c r="AD65" s="37">
        <f t="shared" si="5"/>
        <v>0</v>
      </c>
      <c r="AE65" s="37">
        <f t="shared" si="5"/>
        <v>0</v>
      </c>
      <c r="AF65" s="37">
        <f t="shared" si="5"/>
        <v>0</v>
      </c>
      <c r="AG65" s="37">
        <f t="shared" si="5"/>
        <v>0</v>
      </c>
      <c r="AH65" s="37">
        <f t="shared" si="5"/>
        <v>0</v>
      </c>
      <c r="AI65" s="37">
        <f t="shared" si="5"/>
        <v>0</v>
      </c>
      <c r="AJ65" s="37">
        <f t="shared" si="5"/>
        <v>0</v>
      </c>
      <c r="AK65" s="37">
        <f t="shared" si="5"/>
        <v>0</v>
      </c>
      <c r="AL65" s="37">
        <f t="shared" si="5"/>
        <v>0</v>
      </c>
      <c r="AM65" s="37">
        <f t="shared" si="5"/>
        <v>0</v>
      </c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</row>
    <row r="66" spans="1:59" ht="39.75" customHeight="1" x14ac:dyDescent="0.35">
      <c r="A66" s="87" t="s">
        <v>420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30">
        <f t="shared" si="0"/>
        <v>0</v>
      </c>
      <c r="W66" s="42"/>
      <c r="Z66" s="32">
        <f t="shared" si="1"/>
        <v>0</v>
      </c>
    </row>
    <row r="67" spans="1:59" s="43" customFormat="1" ht="37.5" customHeight="1" x14ac:dyDescent="0.35">
      <c r="A67" s="22">
        <v>1</v>
      </c>
      <c r="B67" s="39" t="s">
        <v>160</v>
      </c>
      <c r="C67" s="28">
        <v>559.1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10000</v>
      </c>
      <c r="O67" s="28">
        <v>0</v>
      </c>
      <c r="P67" s="28">
        <v>0</v>
      </c>
      <c r="Q67" s="28">
        <v>10000</v>
      </c>
      <c r="R67" s="29">
        <v>2705.18</v>
      </c>
      <c r="S67" s="28">
        <v>1000</v>
      </c>
      <c r="T67" s="28">
        <v>6294.82</v>
      </c>
      <c r="U67" s="30">
        <f t="shared" si="0"/>
        <v>0</v>
      </c>
      <c r="V67" s="35"/>
      <c r="W67" s="35"/>
      <c r="X67" s="35"/>
      <c r="Y67" s="36"/>
      <c r="Z67" s="32">
        <f t="shared" si="1"/>
        <v>0</v>
      </c>
      <c r="AA67" s="35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</row>
    <row r="68" spans="1:59" s="43" customFormat="1" ht="37.5" customHeight="1" x14ac:dyDescent="0.35">
      <c r="A68" s="22">
        <v>2</v>
      </c>
      <c r="B68" s="27" t="s">
        <v>454</v>
      </c>
      <c r="C68" s="28">
        <v>0</v>
      </c>
      <c r="D68" s="28">
        <v>500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500</v>
      </c>
      <c r="R68" s="29">
        <v>135.26</v>
      </c>
      <c r="S68" s="28">
        <v>50</v>
      </c>
      <c r="T68" s="28">
        <v>314.74</v>
      </c>
      <c r="U68" s="30">
        <f t="shared" si="0"/>
        <v>0</v>
      </c>
      <c r="V68" s="31"/>
      <c r="W68" s="31"/>
      <c r="X68" s="31"/>
      <c r="Y68" s="8"/>
      <c r="Z68" s="32">
        <f t="shared" si="1"/>
        <v>0</v>
      </c>
      <c r="AA68" s="3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</row>
    <row r="69" spans="1:59" s="43" customFormat="1" ht="37.5" customHeight="1" x14ac:dyDescent="0.35">
      <c r="A69" s="22">
        <v>3</v>
      </c>
      <c r="B69" s="27" t="s">
        <v>455</v>
      </c>
      <c r="C69" s="28">
        <v>0</v>
      </c>
      <c r="D69" s="28">
        <v>0</v>
      </c>
      <c r="E69" s="28">
        <v>21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21</v>
      </c>
      <c r="R69" s="29">
        <v>5.68</v>
      </c>
      <c r="S69" s="28">
        <v>2.1</v>
      </c>
      <c r="T69" s="28">
        <v>13.22</v>
      </c>
      <c r="U69" s="30">
        <f t="shared" si="0"/>
        <v>0</v>
      </c>
      <c r="V69" s="31"/>
      <c r="W69" s="31"/>
      <c r="X69" s="31"/>
      <c r="Y69" s="8"/>
      <c r="Z69" s="32">
        <f t="shared" si="1"/>
        <v>0</v>
      </c>
      <c r="AA69" s="3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</row>
    <row r="70" spans="1:59" ht="39.75" customHeight="1" x14ac:dyDescent="0.35">
      <c r="A70" s="71"/>
      <c r="B70" s="79" t="s">
        <v>474</v>
      </c>
      <c r="C70" s="19">
        <v>559.1</v>
      </c>
      <c r="D70" s="19">
        <v>500</v>
      </c>
      <c r="E70" s="19">
        <v>21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10000</v>
      </c>
      <c r="O70" s="19">
        <v>0</v>
      </c>
      <c r="P70" s="19">
        <v>0</v>
      </c>
      <c r="Q70" s="19">
        <v>10521</v>
      </c>
      <c r="R70" s="19">
        <v>2846.12</v>
      </c>
      <c r="S70" s="19">
        <v>1052.0999999999999</v>
      </c>
      <c r="T70" s="19">
        <v>6622.78</v>
      </c>
      <c r="U70" s="30">
        <f t="shared" si="0"/>
        <v>0</v>
      </c>
      <c r="V70" s="37">
        <f>Q70-Q67-Q68-Q69</f>
        <v>0</v>
      </c>
      <c r="W70" s="37">
        <f>R70-R67-R68-R69</f>
        <v>6.3948846218409017E-14</v>
      </c>
      <c r="X70" s="37">
        <f>S70-S67-S68-S69</f>
        <v>-9.1038288019262836E-14</v>
      </c>
      <c r="Y70" s="37">
        <f>T70-T67-T68-T69</f>
        <v>2.6645352591003757E-14</v>
      </c>
      <c r="Z70" s="32">
        <f t="shared" si="1"/>
        <v>0</v>
      </c>
      <c r="AA70" s="37">
        <f>D70-D69-D68-D67</f>
        <v>0</v>
      </c>
      <c r="AB70" s="37">
        <f t="shared" ref="AB70:AM70" si="6">E70-E69-E68-E67</f>
        <v>0</v>
      </c>
      <c r="AC70" s="37">
        <f t="shared" si="6"/>
        <v>0</v>
      </c>
      <c r="AD70" s="37">
        <f t="shared" si="6"/>
        <v>0</v>
      </c>
      <c r="AE70" s="37">
        <f t="shared" si="6"/>
        <v>0</v>
      </c>
      <c r="AF70" s="37">
        <f t="shared" si="6"/>
        <v>0</v>
      </c>
      <c r="AG70" s="37">
        <f t="shared" si="6"/>
        <v>0</v>
      </c>
      <c r="AH70" s="37">
        <f t="shared" si="6"/>
        <v>0</v>
      </c>
      <c r="AI70" s="37">
        <f t="shared" si="6"/>
        <v>0</v>
      </c>
      <c r="AJ70" s="37">
        <f t="shared" si="6"/>
        <v>0</v>
      </c>
      <c r="AK70" s="37">
        <f t="shared" si="6"/>
        <v>0</v>
      </c>
      <c r="AL70" s="37">
        <f t="shared" si="6"/>
        <v>0</v>
      </c>
      <c r="AM70" s="37">
        <f t="shared" si="6"/>
        <v>0</v>
      </c>
    </row>
    <row r="71" spans="1:59" ht="39.75" customHeight="1" x14ac:dyDescent="0.35">
      <c r="A71" s="87" t="s">
        <v>421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30">
        <f t="shared" si="0"/>
        <v>0</v>
      </c>
      <c r="V71" s="7"/>
      <c r="W71" s="44"/>
      <c r="X71" s="7"/>
      <c r="Y71" s="7"/>
      <c r="Z71" s="32">
        <f t="shared" si="1"/>
        <v>0</v>
      </c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</row>
    <row r="72" spans="1:59" ht="39.75" customHeight="1" x14ac:dyDescent="0.35">
      <c r="A72" s="22">
        <v>1</v>
      </c>
      <c r="B72" s="45" t="s">
        <v>177</v>
      </c>
      <c r="C72" s="46">
        <v>1212.9000000000001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20000</v>
      </c>
      <c r="O72" s="28">
        <v>0</v>
      </c>
      <c r="P72" s="28">
        <v>0</v>
      </c>
      <c r="Q72" s="28">
        <v>20000</v>
      </c>
      <c r="R72" s="29">
        <v>5410.36</v>
      </c>
      <c r="S72" s="28">
        <v>2000</v>
      </c>
      <c r="T72" s="28">
        <v>12589.64</v>
      </c>
      <c r="U72" s="30">
        <f t="shared" si="0"/>
        <v>0</v>
      </c>
      <c r="V72" s="7"/>
      <c r="W72" s="25"/>
      <c r="X72" s="7"/>
      <c r="Y72" s="7"/>
      <c r="Z72" s="32">
        <f t="shared" si="1"/>
        <v>0</v>
      </c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</row>
    <row r="73" spans="1:59" ht="39.75" customHeight="1" x14ac:dyDescent="0.35">
      <c r="A73" s="22">
        <v>2</v>
      </c>
      <c r="B73" s="45" t="s">
        <v>215</v>
      </c>
      <c r="C73" s="46">
        <v>1211.7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20000</v>
      </c>
      <c r="O73" s="28">
        <v>0</v>
      </c>
      <c r="P73" s="28">
        <v>0</v>
      </c>
      <c r="Q73" s="28">
        <v>20000</v>
      </c>
      <c r="R73" s="29">
        <v>5410.36</v>
      </c>
      <c r="S73" s="28">
        <v>2000</v>
      </c>
      <c r="T73" s="28">
        <v>12589.64</v>
      </c>
      <c r="U73" s="30">
        <f t="shared" si="0"/>
        <v>0</v>
      </c>
      <c r="V73" s="35"/>
      <c r="W73" s="35"/>
      <c r="X73" s="35"/>
      <c r="Y73" s="36"/>
      <c r="Z73" s="32">
        <f t="shared" si="1"/>
        <v>0</v>
      </c>
      <c r="AA73" s="35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</row>
    <row r="74" spans="1:59" ht="39.75" customHeight="1" x14ac:dyDescent="0.35">
      <c r="A74" s="22">
        <v>3</v>
      </c>
      <c r="B74" s="27" t="s">
        <v>454</v>
      </c>
      <c r="C74" s="46">
        <v>0</v>
      </c>
      <c r="D74" s="28">
        <v>300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300</v>
      </c>
      <c r="R74" s="29">
        <v>81.16</v>
      </c>
      <c r="S74" s="28">
        <v>30</v>
      </c>
      <c r="T74" s="28">
        <v>188.84</v>
      </c>
      <c r="U74" s="30">
        <f t="shared" si="0"/>
        <v>0</v>
      </c>
      <c r="V74" s="31"/>
      <c r="W74" s="31"/>
      <c r="X74" s="31"/>
      <c r="Z74" s="32">
        <f t="shared" si="1"/>
        <v>0</v>
      </c>
      <c r="AA74" s="31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</row>
    <row r="75" spans="1:59" ht="39.75" customHeight="1" x14ac:dyDescent="0.35">
      <c r="A75" s="22">
        <v>4</v>
      </c>
      <c r="B75" s="27" t="s">
        <v>455</v>
      </c>
      <c r="C75" s="46">
        <v>0</v>
      </c>
      <c r="D75" s="28">
        <v>0</v>
      </c>
      <c r="E75" s="28">
        <v>21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21</v>
      </c>
      <c r="R75" s="29">
        <v>5.68</v>
      </c>
      <c r="S75" s="28">
        <v>2.1</v>
      </c>
      <c r="T75" s="28">
        <v>13.22</v>
      </c>
      <c r="U75" s="30">
        <f t="shared" si="0"/>
        <v>0</v>
      </c>
      <c r="V75" s="31"/>
      <c r="W75" s="31"/>
      <c r="X75" s="31"/>
      <c r="Z75" s="32">
        <f t="shared" si="1"/>
        <v>0</v>
      </c>
      <c r="AA75" s="31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</row>
    <row r="76" spans="1:59" ht="39.75" customHeight="1" x14ac:dyDescent="0.35">
      <c r="A76" s="71"/>
      <c r="B76" s="76" t="s">
        <v>475</v>
      </c>
      <c r="C76" s="19">
        <v>2424.6000000000004</v>
      </c>
      <c r="D76" s="19">
        <v>300</v>
      </c>
      <c r="E76" s="19">
        <v>21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40000</v>
      </c>
      <c r="O76" s="19">
        <v>0</v>
      </c>
      <c r="P76" s="19">
        <v>0</v>
      </c>
      <c r="Q76" s="19">
        <v>40321</v>
      </c>
      <c r="R76" s="19">
        <v>10907.56</v>
      </c>
      <c r="S76" s="19">
        <v>4032.1</v>
      </c>
      <c r="T76" s="19">
        <v>25381.34</v>
      </c>
      <c r="U76" s="30">
        <f t="shared" si="0"/>
        <v>0</v>
      </c>
      <c r="V76" s="37">
        <f>Q76-Q73-Q74-Q75-Q72</f>
        <v>0</v>
      </c>
      <c r="W76" s="37">
        <f>R76-R73-R74-R75-R72</f>
        <v>0</v>
      </c>
      <c r="X76" s="37">
        <f>S76-S73-S74-S75-S72</f>
        <v>0</v>
      </c>
      <c r="Y76" s="37">
        <f>T76-T73-T74-T75-T72</f>
        <v>0</v>
      </c>
      <c r="Z76" s="32">
        <f t="shared" si="1"/>
        <v>0</v>
      </c>
      <c r="AA76" s="37">
        <f>D76-D75-D74-D73-D72</f>
        <v>0</v>
      </c>
      <c r="AB76" s="37">
        <f t="shared" ref="AB76:AM76" si="7">E76-E75-E74-E73-E72</f>
        <v>0</v>
      </c>
      <c r="AC76" s="37">
        <f t="shared" si="7"/>
        <v>0</v>
      </c>
      <c r="AD76" s="37">
        <f t="shared" si="7"/>
        <v>0</v>
      </c>
      <c r="AE76" s="37">
        <f t="shared" si="7"/>
        <v>0</v>
      </c>
      <c r="AF76" s="37">
        <f t="shared" si="7"/>
        <v>0</v>
      </c>
      <c r="AG76" s="37">
        <f t="shared" si="7"/>
        <v>0</v>
      </c>
      <c r="AH76" s="37">
        <f t="shared" si="7"/>
        <v>0</v>
      </c>
      <c r="AI76" s="37">
        <f t="shared" si="7"/>
        <v>0</v>
      </c>
      <c r="AJ76" s="37">
        <f t="shared" si="7"/>
        <v>0</v>
      </c>
      <c r="AK76" s="37">
        <f t="shared" si="7"/>
        <v>0</v>
      </c>
      <c r="AL76" s="37">
        <f t="shared" si="7"/>
        <v>0</v>
      </c>
      <c r="AM76" s="37">
        <f t="shared" si="7"/>
        <v>0</v>
      </c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</row>
    <row r="77" spans="1:59" ht="39.75" customHeight="1" x14ac:dyDescent="0.35">
      <c r="A77" s="87" t="s">
        <v>422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30">
        <f t="shared" si="0"/>
        <v>0</v>
      </c>
      <c r="V77" s="41"/>
      <c r="W77" s="38"/>
      <c r="X77" s="41"/>
      <c r="Y77" s="7"/>
      <c r="Z77" s="32">
        <f t="shared" si="1"/>
        <v>0</v>
      </c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</row>
    <row r="78" spans="1:59" ht="39.75" customHeight="1" x14ac:dyDescent="0.35">
      <c r="A78" s="22">
        <v>1</v>
      </c>
      <c r="B78" s="47" t="s">
        <v>78</v>
      </c>
      <c r="C78" s="46">
        <v>3687.1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13200</v>
      </c>
      <c r="N78" s="28">
        <v>0</v>
      </c>
      <c r="O78" s="28">
        <v>0</v>
      </c>
      <c r="P78" s="28">
        <v>0</v>
      </c>
      <c r="Q78" s="28">
        <v>13200</v>
      </c>
      <c r="R78" s="29">
        <v>3570.84</v>
      </c>
      <c r="S78" s="28">
        <v>1320</v>
      </c>
      <c r="T78" s="28">
        <v>8309.16</v>
      </c>
      <c r="U78" s="30">
        <f t="shared" si="0"/>
        <v>0</v>
      </c>
      <c r="V78" s="48"/>
      <c r="X78" s="48"/>
      <c r="Z78" s="32">
        <f t="shared" si="1"/>
        <v>0</v>
      </c>
    </row>
    <row r="79" spans="1:59" ht="39.75" customHeight="1" x14ac:dyDescent="0.35">
      <c r="A79" s="22">
        <v>2</v>
      </c>
      <c r="B79" s="49" t="s">
        <v>170</v>
      </c>
      <c r="C79" s="50">
        <v>4092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14600</v>
      </c>
      <c r="N79" s="28">
        <v>0</v>
      </c>
      <c r="O79" s="28">
        <v>0</v>
      </c>
      <c r="P79" s="28">
        <v>0</v>
      </c>
      <c r="Q79" s="28">
        <v>14600</v>
      </c>
      <c r="R79" s="29">
        <v>3949.56</v>
      </c>
      <c r="S79" s="28">
        <v>1460</v>
      </c>
      <c r="T79" s="28">
        <v>9190.44</v>
      </c>
      <c r="U79" s="30">
        <f t="shared" si="0"/>
        <v>0</v>
      </c>
      <c r="V79" s="41"/>
      <c r="W79" s="41"/>
      <c r="X79" s="41"/>
      <c r="Y79" s="7"/>
      <c r="Z79" s="32">
        <f t="shared" si="1"/>
        <v>0</v>
      </c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</row>
    <row r="80" spans="1:59" ht="39.75" customHeight="1" x14ac:dyDescent="0.35">
      <c r="A80" s="22">
        <v>3</v>
      </c>
      <c r="B80" s="47" t="s">
        <v>38</v>
      </c>
      <c r="C80" s="46">
        <v>4720</v>
      </c>
      <c r="D80" s="28">
        <v>0</v>
      </c>
      <c r="E80" s="28">
        <v>0</v>
      </c>
      <c r="F80" s="28">
        <v>0</v>
      </c>
      <c r="G80" s="28">
        <v>0</v>
      </c>
      <c r="H80" s="28">
        <v>16500</v>
      </c>
      <c r="I80" s="28">
        <v>3000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19500</v>
      </c>
      <c r="R80" s="29">
        <v>5275.1</v>
      </c>
      <c r="S80" s="28">
        <v>1950</v>
      </c>
      <c r="T80" s="28">
        <v>12274.9</v>
      </c>
      <c r="U80" s="30">
        <f t="shared" si="0"/>
        <v>0</v>
      </c>
      <c r="V80" s="41"/>
      <c r="W80" s="41"/>
      <c r="X80" s="41"/>
      <c r="Y80" s="7"/>
      <c r="Z80" s="32">
        <f t="shared" si="1"/>
        <v>0</v>
      </c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</row>
    <row r="81" spans="1:59" ht="39.75" customHeight="1" x14ac:dyDescent="0.35">
      <c r="A81" s="22">
        <v>4</v>
      </c>
      <c r="B81" s="49" t="s">
        <v>97</v>
      </c>
      <c r="C81" s="50">
        <v>626.5</v>
      </c>
      <c r="D81" s="28">
        <v>0</v>
      </c>
      <c r="E81" s="28">
        <v>0</v>
      </c>
      <c r="F81" s="28">
        <v>0</v>
      </c>
      <c r="G81" s="28">
        <v>600</v>
      </c>
      <c r="H81" s="28">
        <v>1800</v>
      </c>
      <c r="I81" s="28">
        <v>400</v>
      </c>
      <c r="J81" s="28">
        <v>500</v>
      </c>
      <c r="K81" s="28">
        <v>0</v>
      </c>
      <c r="L81" s="28">
        <v>0</v>
      </c>
      <c r="M81" s="28">
        <v>0</v>
      </c>
      <c r="N81" s="28">
        <v>11200</v>
      </c>
      <c r="O81" s="28">
        <v>700</v>
      </c>
      <c r="P81" s="28">
        <v>0</v>
      </c>
      <c r="Q81" s="28">
        <v>15200</v>
      </c>
      <c r="R81" s="29">
        <v>4111.87</v>
      </c>
      <c r="S81" s="28">
        <v>1520</v>
      </c>
      <c r="T81" s="28">
        <v>9568.1299999999992</v>
      </c>
      <c r="U81" s="30">
        <f t="shared" si="0"/>
        <v>0</v>
      </c>
      <c r="V81" s="41"/>
      <c r="W81" s="41"/>
      <c r="X81" s="41"/>
      <c r="Y81" s="7"/>
      <c r="Z81" s="32">
        <f t="shared" si="1"/>
        <v>0</v>
      </c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</row>
    <row r="82" spans="1:59" ht="39.75" customHeight="1" x14ac:dyDescent="0.35">
      <c r="A82" s="22">
        <v>5</v>
      </c>
      <c r="B82" s="49" t="s">
        <v>299</v>
      </c>
      <c r="C82" s="50">
        <v>3760.6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27600</v>
      </c>
      <c r="O82" s="28">
        <v>0</v>
      </c>
      <c r="P82" s="28">
        <v>0</v>
      </c>
      <c r="Q82" s="28">
        <v>27600</v>
      </c>
      <c r="R82" s="29">
        <v>7466.3</v>
      </c>
      <c r="S82" s="28">
        <v>2760</v>
      </c>
      <c r="T82" s="28">
        <v>17373.7</v>
      </c>
      <c r="U82" s="30">
        <f t="shared" si="0"/>
        <v>0</v>
      </c>
      <c r="V82" s="41"/>
      <c r="W82" s="41"/>
      <c r="X82" s="41"/>
      <c r="Y82" s="7"/>
      <c r="Z82" s="32">
        <f t="shared" si="1"/>
        <v>0</v>
      </c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</row>
    <row r="83" spans="1:59" ht="39.75" customHeight="1" x14ac:dyDescent="0.35">
      <c r="A83" s="22">
        <v>6</v>
      </c>
      <c r="B83" s="49" t="s">
        <v>300</v>
      </c>
      <c r="C83" s="50">
        <v>2463.6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8800</v>
      </c>
      <c r="N83" s="28">
        <v>0</v>
      </c>
      <c r="O83" s="28">
        <v>0</v>
      </c>
      <c r="P83" s="28">
        <v>0</v>
      </c>
      <c r="Q83" s="28">
        <v>8800</v>
      </c>
      <c r="R83" s="29">
        <v>2380.56</v>
      </c>
      <c r="S83" s="28">
        <v>880</v>
      </c>
      <c r="T83" s="28">
        <v>5539.44</v>
      </c>
      <c r="U83" s="30">
        <f t="shared" si="0"/>
        <v>0</v>
      </c>
      <c r="V83" s="41"/>
      <c r="W83" s="41"/>
      <c r="X83" s="41"/>
      <c r="Y83" s="7"/>
      <c r="Z83" s="32">
        <f t="shared" si="1"/>
        <v>0</v>
      </c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</row>
    <row r="84" spans="1:59" ht="39.75" customHeight="1" x14ac:dyDescent="0.35">
      <c r="A84" s="22">
        <v>7</v>
      </c>
      <c r="B84" s="27" t="s">
        <v>454</v>
      </c>
      <c r="C84" s="50">
        <v>0</v>
      </c>
      <c r="D84" s="28">
        <v>1150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1150</v>
      </c>
      <c r="R84" s="29">
        <v>311.10000000000002</v>
      </c>
      <c r="S84" s="28">
        <v>115</v>
      </c>
      <c r="T84" s="28">
        <v>723.9</v>
      </c>
      <c r="U84" s="30">
        <f t="shared" si="0"/>
        <v>0</v>
      </c>
      <c r="V84" s="31"/>
      <c r="W84" s="31"/>
      <c r="X84" s="31"/>
      <c r="Z84" s="32">
        <f t="shared" si="1"/>
        <v>0</v>
      </c>
      <c r="AA84" s="31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</row>
    <row r="85" spans="1:59" ht="39.75" customHeight="1" x14ac:dyDescent="0.35">
      <c r="A85" s="22">
        <v>8</v>
      </c>
      <c r="B85" s="27" t="s">
        <v>455</v>
      </c>
      <c r="C85" s="50">
        <v>0</v>
      </c>
      <c r="D85" s="28">
        <v>0</v>
      </c>
      <c r="E85" s="28">
        <v>84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84</v>
      </c>
      <c r="R85" s="29">
        <v>22.72</v>
      </c>
      <c r="S85" s="28">
        <v>8.4</v>
      </c>
      <c r="T85" s="28">
        <v>52.88</v>
      </c>
      <c r="U85" s="30">
        <f t="shared" ref="U85:U148" si="8">Q85-R85-S85-T85</f>
        <v>0</v>
      </c>
      <c r="V85" s="31"/>
      <c r="W85" s="31"/>
      <c r="X85" s="31"/>
      <c r="Z85" s="32">
        <f t="shared" ref="Z85:Z148" si="9">Q85-SUM(D85:P85)</f>
        <v>0</v>
      </c>
      <c r="AA85" s="31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</row>
    <row r="86" spans="1:59" ht="39.75" customHeight="1" x14ac:dyDescent="0.35">
      <c r="A86" s="71"/>
      <c r="B86" s="76" t="s">
        <v>476</v>
      </c>
      <c r="C86" s="19">
        <v>19349.8</v>
      </c>
      <c r="D86" s="19">
        <v>1150</v>
      </c>
      <c r="E86" s="19">
        <v>84</v>
      </c>
      <c r="F86" s="19">
        <v>0</v>
      </c>
      <c r="G86" s="19">
        <v>600</v>
      </c>
      <c r="H86" s="19">
        <v>18300</v>
      </c>
      <c r="I86" s="19">
        <v>3400</v>
      </c>
      <c r="J86" s="19">
        <v>500</v>
      </c>
      <c r="K86" s="19">
        <v>0</v>
      </c>
      <c r="L86" s="19">
        <v>0</v>
      </c>
      <c r="M86" s="19">
        <v>36600</v>
      </c>
      <c r="N86" s="19">
        <v>38800</v>
      </c>
      <c r="O86" s="19">
        <v>700</v>
      </c>
      <c r="P86" s="19">
        <v>0</v>
      </c>
      <c r="Q86" s="19">
        <v>100134</v>
      </c>
      <c r="R86" s="19">
        <v>27088.05</v>
      </c>
      <c r="S86" s="19">
        <v>10013.4</v>
      </c>
      <c r="T86" s="19">
        <v>63032.55</v>
      </c>
      <c r="U86" s="30">
        <f t="shared" si="8"/>
        <v>0</v>
      </c>
      <c r="V86" s="37">
        <f>Q86-Q83-Q84-Q85-Q82-Q81-Q80-Q79-Q78</f>
        <v>0</v>
      </c>
      <c r="W86" s="37">
        <f>R86-R83-R84-R85-R82-R81-R80-R79-R78</f>
        <v>0</v>
      </c>
      <c r="X86" s="37">
        <f>S86-S83-S84-S85-S82-S81-S80-S79-S78</f>
        <v>0</v>
      </c>
      <c r="Y86" s="37">
        <f>T86-T83-T84-T85-T82-T81-T80-T79-T78</f>
        <v>0</v>
      </c>
      <c r="Z86" s="32">
        <f t="shared" si="9"/>
        <v>0</v>
      </c>
      <c r="AA86" s="37">
        <f>D86-D85-D84-D83-D82-D81-D80-D79-D78</f>
        <v>0</v>
      </c>
      <c r="AB86" s="37">
        <f t="shared" ref="AB86:AM86" si="10">E86-E85-E84-E83-E82-E81-E80-E79-E78</f>
        <v>0</v>
      </c>
      <c r="AC86" s="37">
        <f t="shared" si="10"/>
        <v>0</v>
      </c>
      <c r="AD86" s="37">
        <f t="shared" si="10"/>
        <v>0</v>
      </c>
      <c r="AE86" s="37">
        <f t="shared" si="10"/>
        <v>0</v>
      </c>
      <c r="AF86" s="37">
        <f t="shared" si="10"/>
        <v>0</v>
      </c>
      <c r="AG86" s="37">
        <f t="shared" si="10"/>
        <v>0</v>
      </c>
      <c r="AH86" s="37">
        <f t="shared" si="10"/>
        <v>0</v>
      </c>
      <c r="AI86" s="37">
        <f t="shared" si="10"/>
        <v>0</v>
      </c>
      <c r="AJ86" s="37">
        <f t="shared" si="10"/>
        <v>0</v>
      </c>
      <c r="AK86" s="37">
        <f t="shared" si="10"/>
        <v>0</v>
      </c>
      <c r="AL86" s="37">
        <f t="shared" si="10"/>
        <v>0</v>
      </c>
      <c r="AM86" s="37">
        <f t="shared" si="10"/>
        <v>0</v>
      </c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</row>
    <row r="87" spans="1:59" ht="39.75" customHeight="1" x14ac:dyDescent="0.35">
      <c r="A87" s="87" t="s">
        <v>423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30">
        <f t="shared" si="8"/>
        <v>0</v>
      </c>
      <c r="W87" s="26"/>
      <c r="Z87" s="32">
        <f t="shared" si="9"/>
        <v>0</v>
      </c>
    </row>
    <row r="88" spans="1:59" ht="39.75" customHeight="1" x14ac:dyDescent="0.35">
      <c r="A88" s="22">
        <v>1</v>
      </c>
      <c r="B88" s="51" t="s">
        <v>59</v>
      </c>
      <c r="C88" s="29">
        <v>3617.3</v>
      </c>
      <c r="D88" s="28">
        <v>0</v>
      </c>
      <c r="E88" s="28">
        <v>0</v>
      </c>
      <c r="F88" s="28">
        <v>0</v>
      </c>
      <c r="G88" s="28">
        <v>3400</v>
      </c>
      <c r="H88" s="28">
        <v>0</v>
      </c>
      <c r="I88" s="28">
        <v>2400</v>
      </c>
      <c r="J88" s="28">
        <v>2900</v>
      </c>
      <c r="K88" s="28">
        <v>5500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14200</v>
      </c>
      <c r="R88" s="29">
        <v>3841.36</v>
      </c>
      <c r="S88" s="28">
        <v>1420</v>
      </c>
      <c r="T88" s="28">
        <v>8938.64</v>
      </c>
      <c r="U88" s="30">
        <f t="shared" si="8"/>
        <v>0</v>
      </c>
      <c r="V88" s="41"/>
      <c r="W88" s="41"/>
      <c r="X88" s="41"/>
      <c r="Y88" s="7"/>
      <c r="Z88" s="32">
        <f t="shared" si="9"/>
        <v>0</v>
      </c>
      <c r="AA88" s="7"/>
    </row>
    <row r="89" spans="1:59" ht="39.75" customHeight="1" x14ac:dyDescent="0.35">
      <c r="A89" s="22">
        <v>2</v>
      </c>
      <c r="B89" s="40" t="s">
        <v>60</v>
      </c>
      <c r="C89" s="29">
        <v>705.2</v>
      </c>
      <c r="D89" s="28">
        <v>0</v>
      </c>
      <c r="E89" s="28">
        <v>0</v>
      </c>
      <c r="F89" s="28">
        <v>0</v>
      </c>
      <c r="G89" s="28">
        <v>0</v>
      </c>
      <c r="H89" s="28">
        <v>2500</v>
      </c>
      <c r="I89" s="28">
        <v>500</v>
      </c>
      <c r="J89" s="28">
        <v>600</v>
      </c>
      <c r="K89" s="28">
        <v>1100</v>
      </c>
      <c r="L89" s="28">
        <v>0</v>
      </c>
      <c r="M89" s="28">
        <v>4500</v>
      </c>
      <c r="N89" s="28">
        <v>11200</v>
      </c>
      <c r="O89" s="28">
        <v>0</v>
      </c>
      <c r="P89" s="28">
        <v>1100</v>
      </c>
      <c r="Q89" s="28">
        <v>21500</v>
      </c>
      <c r="R89" s="29">
        <v>5816.14</v>
      </c>
      <c r="S89" s="28">
        <v>2150</v>
      </c>
      <c r="T89" s="28">
        <v>13533.86</v>
      </c>
      <c r="U89" s="30">
        <f t="shared" si="8"/>
        <v>0</v>
      </c>
      <c r="V89" s="41"/>
      <c r="W89" s="41"/>
      <c r="X89" s="41"/>
      <c r="Y89" s="7"/>
      <c r="Z89" s="32">
        <f t="shared" si="9"/>
        <v>0</v>
      </c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</row>
    <row r="90" spans="1:59" ht="39.75" customHeight="1" x14ac:dyDescent="0.35">
      <c r="A90" s="22">
        <v>3</v>
      </c>
      <c r="B90" s="40" t="s">
        <v>191</v>
      </c>
      <c r="C90" s="29">
        <v>549.70000000000005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400</v>
      </c>
      <c r="J90" s="28">
        <v>500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900</v>
      </c>
      <c r="R90" s="29">
        <v>243.47</v>
      </c>
      <c r="S90" s="28">
        <v>90</v>
      </c>
      <c r="T90" s="28">
        <v>566.53</v>
      </c>
      <c r="U90" s="30">
        <f t="shared" si="8"/>
        <v>0</v>
      </c>
      <c r="V90" s="31"/>
      <c r="W90" s="31"/>
      <c r="X90" s="31"/>
      <c r="Z90" s="32">
        <f t="shared" si="9"/>
        <v>0</v>
      </c>
      <c r="AA90" s="31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</row>
    <row r="91" spans="1:59" ht="39.75" customHeight="1" x14ac:dyDescent="0.35">
      <c r="A91" s="22">
        <v>4</v>
      </c>
      <c r="B91" s="40" t="s">
        <v>58</v>
      </c>
      <c r="C91" s="29">
        <v>650.29999999999995</v>
      </c>
      <c r="D91" s="28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4500</v>
      </c>
      <c r="N91" s="28">
        <v>0</v>
      </c>
      <c r="O91" s="28">
        <v>0</v>
      </c>
      <c r="P91" s="28">
        <v>0</v>
      </c>
      <c r="Q91" s="28">
        <v>4500</v>
      </c>
      <c r="R91" s="29">
        <v>1217.32</v>
      </c>
      <c r="S91" s="28">
        <v>450</v>
      </c>
      <c r="T91" s="28">
        <v>2832.68</v>
      </c>
      <c r="U91" s="30">
        <f t="shared" si="8"/>
        <v>0</v>
      </c>
      <c r="V91" s="31"/>
      <c r="W91" s="31"/>
      <c r="X91" s="31"/>
      <c r="Z91" s="32">
        <f t="shared" si="9"/>
        <v>0</v>
      </c>
      <c r="AA91" s="31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</row>
    <row r="92" spans="1:59" ht="39.75" customHeight="1" x14ac:dyDescent="0.35">
      <c r="A92" s="71"/>
      <c r="B92" s="75" t="s">
        <v>477</v>
      </c>
      <c r="C92" s="19">
        <v>5522.5</v>
      </c>
      <c r="D92" s="19">
        <v>0</v>
      </c>
      <c r="E92" s="19">
        <v>0</v>
      </c>
      <c r="F92" s="19">
        <v>0</v>
      </c>
      <c r="G92" s="19">
        <v>3400</v>
      </c>
      <c r="H92" s="19">
        <v>2500</v>
      </c>
      <c r="I92" s="19">
        <v>3300</v>
      </c>
      <c r="J92" s="19">
        <v>4000</v>
      </c>
      <c r="K92" s="19">
        <v>6600</v>
      </c>
      <c r="L92" s="19">
        <v>0</v>
      </c>
      <c r="M92" s="19">
        <v>9000</v>
      </c>
      <c r="N92" s="19">
        <v>11200</v>
      </c>
      <c r="O92" s="19">
        <v>0</v>
      </c>
      <c r="P92" s="19">
        <v>1100</v>
      </c>
      <c r="Q92" s="19">
        <v>41100</v>
      </c>
      <c r="R92" s="19">
        <v>11118.29</v>
      </c>
      <c r="S92" s="19">
        <v>4110</v>
      </c>
      <c r="T92" s="19">
        <v>25871.71</v>
      </c>
      <c r="U92" s="30">
        <f t="shared" si="8"/>
        <v>0</v>
      </c>
      <c r="V92" s="37">
        <f>Q92-Q89-Q90-Q91-Q88</f>
        <v>0</v>
      </c>
      <c r="W92" s="37">
        <f>R92-R89-R90-R91-R88</f>
        <v>0</v>
      </c>
      <c r="X92" s="37">
        <f>S92-S89-S90-S91-S88</f>
        <v>0</v>
      </c>
      <c r="Y92" s="37">
        <f>T92-T89-T90-T91-T88</f>
        <v>0</v>
      </c>
      <c r="Z92" s="32">
        <f t="shared" si="9"/>
        <v>0</v>
      </c>
      <c r="AA92" s="37">
        <f>D92-D91-D90-D89-D88</f>
        <v>0</v>
      </c>
      <c r="AB92" s="37">
        <f t="shared" ref="AB92:AM92" si="11">E92-E91-E90-E89-E88</f>
        <v>0</v>
      </c>
      <c r="AC92" s="37">
        <f t="shared" si="11"/>
        <v>0</v>
      </c>
      <c r="AD92" s="37">
        <f t="shared" si="11"/>
        <v>0</v>
      </c>
      <c r="AE92" s="37">
        <f t="shared" si="11"/>
        <v>0</v>
      </c>
      <c r="AF92" s="37">
        <f t="shared" si="11"/>
        <v>0</v>
      </c>
      <c r="AG92" s="37">
        <f t="shared" si="11"/>
        <v>0</v>
      </c>
      <c r="AH92" s="37">
        <f t="shared" si="11"/>
        <v>0</v>
      </c>
      <c r="AI92" s="37">
        <f t="shared" si="11"/>
        <v>0</v>
      </c>
      <c r="AJ92" s="37">
        <f t="shared" si="11"/>
        <v>0</v>
      </c>
      <c r="AK92" s="37">
        <f t="shared" si="11"/>
        <v>0</v>
      </c>
      <c r="AL92" s="37">
        <f t="shared" si="11"/>
        <v>0</v>
      </c>
      <c r="AM92" s="37">
        <f t="shared" si="11"/>
        <v>0</v>
      </c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</row>
    <row r="93" spans="1:59" ht="39.75" customHeight="1" x14ac:dyDescent="0.35">
      <c r="A93" s="87" t="s">
        <v>424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30">
        <f t="shared" si="8"/>
        <v>0</v>
      </c>
      <c r="W93" s="26"/>
      <c r="Z93" s="32">
        <f t="shared" si="9"/>
        <v>0</v>
      </c>
    </row>
    <row r="94" spans="1:59" ht="39.75" customHeight="1" x14ac:dyDescent="0.35">
      <c r="A94" s="22">
        <v>1</v>
      </c>
      <c r="B94" s="27" t="s">
        <v>222</v>
      </c>
      <c r="C94" s="52">
        <v>2172.6</v>
      </c>
      <c r="D94" s="28">
        <v>0</v>
      </c>
      <c r="E94" s="28">
        <v>0</v>
      </c>
      <c r="F94" s="28">
        <v>0</v>
      </c>
      <c r="G94" s="28">
        <v>2100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2100</v>
      </c>
      <c r="R94" s="29">
        <v>568.09</v>
      </c>
      <c r="S94" s="28">
        <v>210</v>
      </c>
      <c r="T94" s="28">
        <v>1321.91</v>
      </c>
      <c r="U94" s="30">
        <f t="shared" si="8"/>
        <v>0</v>
      </c>
      <c r="V94" s="41"/>
      <c r="W94" s="41"/>
      <c r="X94" s="41"/>
      <c r="Y94" s="7"/>
      <c r="Z94" s="32">
        <f t="shared" si="9"/>
        <v>0</v>
      </c>
    </row>
    <row r="95" spans="1:59" ht="39.75" customHeight="1" x14ac:dyDescent="0.35">
      <c r="A95" s="22">
        <v>2</v>
      </c>
      <c r="B95" s="27" t="s">
        <v>86</v>
      </c>
      <c r="C95" s="52">
        <v>2255.1</v>
      </c>
      <c r="D95" s="28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8100</v>
      </c>
      <c r="N95" s="28">
        <v>0</v>
      </c>
      <c r="O95" s="28">
        <v>0</v>
      </c>
      <c r="P95" s="28">
        <v>0</v>
      </c>
      <c r="Q95" s="28">
        <v>8100</v>
      </c>
      <c r="R95" s="29">
        <v>2191.1999999999998</v>
      </c>
      <c r="S95" s="28">
        <v>810</v>
      </c>
      <c r="T95" s="28">
        <v>5098.8</v>
      </c>
      <c r="U95" s="30">
        <f t="shared" si="8"/>
        <v>0</v>
      </c>
      <c r="V95" s="41"/>
      <c r="W95" s="41"/>
      <c r="X95" s="41"/>
      <c r="Y95" s="7"/>
      <c r="Z95" s="32">
        <f t="shared" si="9"/>
        <v>0</v>
      </c>
    </row>
    <row r="96" spans="1:59" ht="39.75" customHeight="1" x14ac:dyDescent="0.35">
      <c r="A96" s="22">
        <v>3</v>
      </c>
      <c r="B96" s="27" t="s">
        <v>104</v>
      </c>
      <c r="C96" s="52">
        <v>4852.1000000000004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42600</v>
      </c>
      <c r="O96" s="28">
        <v>0</v>
      </c>
      <c r="P96" s="28">
        <v>0</v>
      </c>
      <c r="Q96" s="28">
        <v>42600</v>
      </c>
      <c r="R96" s="29">
        <v>11524.07</v>
      </c>
      <c r="S96" s="28">
        <v>4260</v>
      </c>
      <c r="T96" s="28">
        <v>26815.93</v>
      </c>
      <c r="U96" s="30">
        <f t="shared" si="8"/>
        <v>0</v>
      </c>
      <c r="V96" s="41"/>
      <c r="W96" s="41"/>
      <c r="X96" s="41"/>
      <c r="Y96" s="7"/>
      <c r="Z96" s="32">
        <f t="shared" si="9"/>
        <v>0</v>
      </c>
    </row>
    <row r="97" spans="1:59" ht="39.75" customHeight="1" x14ac:dyDescent="0.35">
      <c r="A97" s="22">
        <v>4</v>
      </c>
      <c r="B97" s="27" t="s">
        <v>306</v>
      </c>
      <c r="C97" s="52">
        <v>7251.5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53200</v>
      </c>
      <c r="O97" s="28">
        <v>0</v>
      </c>
      <c r="P97" s="28">
        <v>0</v>
      </c>
      <c r="Q97" s="28">
        <v>53200</v>
      </c>
      <c r="R97" s="29">
        <v>14391.56</v>
      </c>
      <c r="S97" s="28">
        <v>5320</v>
      </c>
      <c r="T97" s="28">
        <v>33488.44</v>
      </c>
      <c r="U97" s="30">
        <f t="shared" si="8"/>
        <v>0</v>
      </c>
      <c r="V97" s="41"/>
      <c r="W97" s="41"/>
      <c r="X97" s="41"/>
      <c r="Y97" s="7"/>
      <c r="Z97" s="32">
        <f t="shared" si="9"/>
        <v>0</v>
      </c>
    </row>
    <row r="98" spans="1:59" ht="39.75" customHeight="1" x14ac:dyDescent="0.35">
      <c r="A98" s="22">
        <v>5</v>
      </c>
      <c r="B98" s="27" t="s">
        <v>56</v>
      </c>
      <c r="C98" s="52">
        <v>666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4500</v>
      </c>
      <c r="N98" s="28">
        <v>0</v>
      </c>
      <c r="O98" s="28">
        <v>0</v>
      </c>
      <c r="P98" s="28">
        <v>0</v>
      </c>
      <c r="Q98" s="28">
        <v>4500</v>
      </c>
      <c r="R98" s="29">
        <v>1217.33</v>
      </c>
      <c r="S98" s="28">
        <v>450</v>
      </c>
      <c r="T98" s="28">
        <v>2832.67</v>
      </c>
      <c r="U98" s="30">
        <f t="shared" si="8"/>
        <v>0</v>
      </c>
      <c r="V98" s="41"/>
      <c r="W98" s="41"/>
      <c r="X98" s="41"/>
      <c r="Y98" s="7"/>
      <c r="Z98" s="32">
        <f t="shared" si="9"/>
        <v>0</v>
      </c>
      <c r="AA98" s="7"/>
    </row>
    <row r="99" spans="1:59" ht="39.75" customHeight="1" x14ac:dyDescent="0.35">
      <c r="A99" s="22">
        <v>6</v>
      </c>
      <c r="B99" s="27" t="s">
        <v>105</v>
      </c>
      <c r="C99" s="52">
        <v>5992.5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21300</v>
      </c>
      <c r="N99" s="28">
        <v>0</v>
      </c>
      <c r="O99" s="28">
        <v>0</v>
      </c>
      <c r="P99" s="28">
        <v>0</v>
      </c>
      <c r="Q99" s="28">
        <v>21300</v>
      </c>
      <c r="R99" s="29">
        <v>5762.03</v>
      </c>
      <c r="S99" s="28">
        <v>2130</v>
      </c>
      <c r="T99" s="28">
        <v>13407.97</v>
      </c>
      <c r="U99" s="30">
        <f t="shared" si="8"/>
        <v>0</v>
      </c>
      <c r="V99" s="41"/>
      <c r="W99" s="41"/>
      <c r="X99" s="41"/>
      <c r="Y99" s="7"/>
      <c r="Z99" s="32">
        <f t="shared" si="9"/>
        <v>0</v>
      </c>
      <c r="AA99" s="7"/>
    </row>
    <row r="100" spans="1:59" ht="39.75" customHeight="1" x14ac:dyDescent="0.35">
      <c r="A100" s="22">
        <v>7</v>
      </c>
      <c r="B100" s="27" t="s">
        <v>454</v>
      </c>
      <c r="C100" s="52">
        <v>0</v>
      </c>
      <c r="D100" s="28">
        <v>300</v>
      </c>
      <c r="E100" s="28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300</v>
      </c>
      <c r="R100" s="29">
        <v>81.16</v>
      </c>
      <c r="S100" s="28">
        <v>30</v>
      </c>
      <c r="T100" s="28">
        <v>188.84</v>
      </c>
      <c r="U100" s="30">
        <f t="shared" si="8"/>
        <v>0</v>
      </c>
      <c r="V100" s="31"/>
      <c r="W100" s="31"/>
      <c r="X100" s="31"/>
      <c r="Z100" s="32">
        <f t="shared" si="9"/>
        <v>0</v>
      </c>
      <c r="AA100" s="31"/>
    </row>
    <row r="101" spans="1:59" ht="39.75" customHeight="1" x14ac:dyDescent="0.35">
      <c r="A101" s="22">
        <v>8</v>
      </c>
      <c r="B101" s="27" t="s">
        <v>455</v>
      </c>
      <c r="C101" s="52">
        <v>0</v>
      </c>
      <c r="D101" s="28">
        <v>0</v>
      </c>
      <c r="E101" s="28">
        <v>21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21</v>
      </c>
      <c r="R101" s="29">
        <v>5.68</v>
      </c>
      <c r="S101" s="28">
        <v>2.1</v>
      </c>
      <c r="T101" s="28">
        <v>13.22</v>
      </c>
      <c r="U101" s="30">
        <f t="shared" si="8"/>
        <v>0</v>
      </c>
      <c r="V101" s="31"/>
      <c r="W101" s="31"/>
      <c r="X101" s="31"/>
      <c r="Z101" s="32">
        <f t="shared" si="9"/>
        <v>0</v>
      </c>
      <c r="AA101" s="31"/>
    </row>
    <row r="102" spans="1:59" ht="39.75" customHeight="1" x14ac:dyDescent="0.35">
      <c r="A102" s="71"/>
      <c r="B102" s="75" t="s">
        <v>478</v>
      </c>
      <c r="C102" s="19">
        <v>23189.8</v>
      </c>
      <c r="D102" s="19">
        <v>300</v>
      </c>
      <c r="E102" s="19">
        <v>21</v>
      </c>
      <c r="F102" s="19">
        <v>0</v>
      </c>
      <c r="G102" s="19">
        <v>2100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33900</v>
      </c>
      <c r="N102" s="19">
        <v>95800</v>
      </c>
      <c r="O102" s="19">
        <v>0</v>
      </c>
      <c r="P102" s="19">
        <v>0</v>
      </c>
      <c r="Q102" s="19">
        <v>132121</v>
      </c>
      <c r="R102" s="19">
        <v>35741.120000000003</v>
      </c>
      <c r="S102" s="19">
        <v>13212.1</v>
      </c>
      <c r="T102" s="19">
        <v>83167.78</v>
      </c>
      <c r="U102" s="30">
        <f t="shared" si="8"/>
        <v>0</v>
      </c>
      <c r="V102" s="37">
        <f>Q102-Q99-Q100-Q101-Q98-Q97-Q96-Q95-Q94</f>
        <v>0</v>
      </c>
      <c r="W102" s="37">
        <f>R102-R99-R100-R101-R98-R97-R96-R95-R94</f>
        <v>6.4801497501321137E-12</v>
      </c>
      <c r="X102" s="37">
        <f>S102-S99-S100-S101-S98-S97-S96-S95-S94</f>
        <v>0</v>
      </c>
      <c r="Y102" s="37">
        <f>T102-T99-T100-T101-T98-T97-T96-T95-T94</f>
        <v>0</v>
      </c>
      <c r="Z102" s="32">
        <f t="shared" si="9"/>
        <v>0</v>
      </c>
      <c r="AA102" s="37">
        <f>D102-D101-D100-D99-D98-D97-D96-D94-D95</f>
        <v>0</v>
      </c>
      <c r="AB102" s="37">
        <f t="shared" ref="AB102:AM102" si="12">E102-E101-E100-E99-E98-E97-E96-E94-E95</f>
        <v>0</v>
      </c>
      <c r="AC102" s="37">
        <f t="shared" si="12"/>
        <v>0</v>
      </c>
      <c r="AD102" s="37">
        <f t="shared" si="12"/>
        <v>0</v>
      </c>
      <c r="AE102" s="37">
        <f t="shared" si="12"/>
        <v>0</v>
      </c>
      <c r="AF102" s="37">
        <f t="shared" si="12"/>
        <v>0</v>
      </c>
      <c r="AG102" s="37">
        <f t="shared" si="12"/>
        <v>0</v>
      </c>
      <c r="AH102" s="37">
        <f t="shared" si="12"/>
        <v>0</v>
      </c>
      <c r="AI102" s="37">
        <f t="shared" si="12"/>
        <v>0</v>
      </c>
      <c r="AJ102" s="37">
        <f t="shared" si="12"/>
        <v>0</v>
      </c>
      <c r="AK102" s="37">
        <f t="shared" si="12"/>
        <v>0</v>
      </c>
      <c r="AL102" s="37">
        <f t="shared" si="12"/>
        <v>0</v>
      </c>
      <c r="AM102" s="37">
        <f t="shared" si="12"/>
        <v>0</v>
      </c>
    </row>
    <row r="103" spans="1:59" ht="39.75" customHeight="1" x14ac:dyDescent="0.35">
      <c r="A103" s="87" t="s">
        <v>425</v>
      </c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30">
        <f t="shared" si="8"/>
        <v>0</v>
      </c>
      <c r="W103" s="26"/>
      <c r="Z103" s="32">
        <f t="shared" si="9"/>
        <v>0</v>
      </c>
    </row>
    <row r="104" spans="1:59" s="54" customFormat="1" ht="40.5" customHeight="1" x14ac:dyDescent="0.35">
      <c r="A104" s="22">
        <v>1</v>
      </c>
      <c r="B104" s="39" t="s">
        <v>224</v>
      </c>
      <c r="C104" s="28">
        <v>2014.4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17760</v>
      </c>
      <c r="O104" s="28">
        <v>0</v>
      </c>
      <c r="P104" s="28">
        <v>0</v>
      </c>
      <c r="Q104" s="28">
        <v>17760</v>
      </c>
      <c r="R104" s="29">
        <v>4804.3999999999996</v>
      </c>
      <c r="S104" s="28">
        <v>1776</v>
      </c>
      <c r="T104" s="28">
        <v>11179.6</v>
      </c>
      <c r="U104" s="30">
        <f t="shared" si="8"/>
        <v>0</v>
      </c>
      <c r="V104" s="41"/>
      <c r="W104" s="41"/>
      <c r="X104" s="41"/>
      <c r="Y104" s="7"/>
      <c r="Z104" s="32">
        <f t="shared" si="9"/>
        <v>0</v>
      </c>
      <c r="AA104" s="8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</row>
    <row r="105" spans="1:59" s="54" customFormat="1" ht="40.5" customHeight="1" x14ac:dyDescent="0.35">
      <c r="A105" s="22">
        <v>2</v>
      </c>
      <c r="B105" s="39" t="s">
        <v>310</v>
      </c>
      <c r="C105" s="28">
        <v>1614.3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0</v>
      </c>
      <c r="N105" s="28">
        <v>0</v>
      </c>
      <c r="O105" s="28">
        <v>0</v>
      </c>
      <c r="P105" s="28">
        <v>2500</v>
      </c>
      <c r="Q105" s="28">
        <v>2500</v>
      </c>
      <c r="R105" s="29">
        <v>676.3</v>
      </c>
      <c r="S105" s="28">
        <v>250</v>
      </c>
      <c r="T105" s="28">
        <v>1573.7</v>
      </c>
      <c r="U105" s="30">
        <f t="shared" si="8"/>
        <v>0</v>
      </c>
      <c r="V105" s="41"/>
      <c r="W105" s="41"/>
      <c r="X105" s="41"/>
      <c r="Y105" s="7"/>
      <c r="Z105" s="32">
        <f t="shared" si="9"/>
        <v>0</v>
      </c>
      <c r="AA105" s="8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</row>
    <row r="106" spans="1:59" s="54" customFormat="1" ht="40.5" customHeight="1" x14ac:dyDescent="0.35">
      <c r="A106" s="22">
        <v>3</v>
      </c>
      <c r="B106" s="39" t="s">
        <v>172</v>
      </c>
      <c r="C106" s="28">
        <v>3483.3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0</v>
      </c>
      <c r="N106" s="28">
        <v>30600</v>
      </c>
      <c r="O106" s="28">
        <v>0</v>
      </c>
      <c r="P106" s="28">
        <v>0</v>
      </c>
      <c r="Q106" s="28">
        <v>30600</v>
      </c>
      <c r="R106" s="29">
        <v>8277.85</v>
      </c>
      <c r="S106" s="28">
        <v>3060</v>
      </c>
      <c r="T106" s="28">
        <v>19262.150000000001</v>
      </c>
      <c r="U106" s="30">
        <f t="shared" si="8"/>
        <v>0</v>
      </c>
      <c r="V106" s="41"/>
      <c r="W106" s="41"/>
      <c r="X106" s="41"/>
      <c r="Y106" s="7"/>
      <c r="Z106" s="32">
        <f t="shared" si="9"/>
        <v>0</v>
      </c>
      <c r="AA106" s="8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</row>
    <row r="107" spans="1:59" s="54" customFormat="1" ht="40.5" customHeight="1" x14ac:dyDescent="0.35">
      <c r="A107" s="22">
        <v>4</v>
      </c>
      <c r="B107" s="39" t="s">
        <v>173</v>
      </c>
      <c r="C107" s="28">
        <v>3734.2</v>
      </c>
      <c r="D107" s="28">
        <v>0</v>
      </c>
      <c r="E107" s="28">
        <v>0</v>
      </c>
      <c r="F107" s="28">
        <v>0</v>
      </c>
      <c r="G107" s="28">
        <v>0</v>
      </c>
      <c r="H107" s="28">
        <v>10600</v>
      </c>
      <c r="I107" s="28">
        <v>0</v>
      </c>
      <c r="J107" s="28">
        <v>0</v>
      </c>
      <c r="K107" s="28">
        <v>0</v>
      </c>
      <c r="L107" s="28">
        <v>0</v>
      </c>
      <c r="M107" s="28">
        <v>0</v>
      </c>
      <c r="N107" s="28">
        <v>32880</v>
      </c>
      <c r="O107" s="28">
        <v>0</v>
      </c>
      <c r="P107" s="28">
        <v>0</v>
      </c>
      <c r="Q107" s="28">
        <v>43480</v>
      </c>
      <c r="R107" s="29">
        <v>11762.12</v>
      </c>
      <c r="S107" s="28">
        <v>4348</v>
      </c>
      <c r="T107" s="28">
        <v>27369.88</v>
      </c>
      <c r="U107" s="30">
        <f t="shared" si="8"/>
        <v>0</v>
      </c>
      <c r="V107" s="41"/>
      <c r="W107" s="41"/>
      <c r="X107" s="41"/>
      <c r="Y107" s="7"/>
      <c r="Z107" s="32">
        <f t="shared" si="9"/>
        <v>0</v>
      </c>
      <c r="AA107" s="7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</row>
    <row r="108" spans="1:59" s="54" customFormat="1" ht="40.5" customHeight="1" x14ac:dyDescent="0.35">
      <c r="A108" s="22">
        <v>5</v>
      </c>
      <c r="B108" s="39" t="s">
        <v>229</v>
      </c>
      <c r="C108" s="28">
        <v>2447</v>
      </c>
      <c r="D108" s="28">
        <v>0</v>
      </c>
      <c r="E108" s="28">
        <v>0</v>
      </c>
      <c r="F108" s="28">
        <v>0</v>
      </c>
      <c r="G108" s="28">
        <v>3300</v>
      </c>
      <c r="H108" s="28">
        <v>7000</v>
      </c>
      <c r="I108" s="28">
        <v>1500</v>
      </c>
      <c r="J108" s="28">
        <v>1800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3700</v>
      </c>
      <c r="Q108" s="28">
        <v>17300</v>
      </c>
      <c r="R108" s="29">
        <v>4679.96</v>
      </c>
      <c r="S108" s="28">
        <v>1730</v>
      </c>
      <c r="T108" s="28">
        <v>10890.04</v>
      </c>
      <c r="U108" s="30">
        <f t="shared" si="8"/>
        <v>0</v>
      </c>
      <c r="V108" s="41"/>
      <c r="W108" s="41"/>
      <c r="X108" s="41"/>
      <c r="Y108" s="7"/>
      <c r="Z108" s="32">
        <f t="shared" si="9"/>
        <v>0</v>
      </c>
      <c r="AA108" s="7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</row>
    <row r="109" spans="1:59" s="54" customFormat="1" ht="40.5" customHeight="1" x14ac:dyDescent="0.35">
      <c r="A109" s="22">
        <v>6</v>
      </c>
      <c r="B109" s="27" t="s">
        <v>454</v>
      </c>
      <c r="C109" s="28">
        <v>0</v>
      </c>
      <c r="D109" s="28">
        <v>150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150</v>
      </c>
      <c r="R109" s="29">
        <v>40.58</v>
      </c>
      <c r="S109" s="28">
        <v>15</v>
      </c>
      <c r="T109" s="28">
        <v>94.42</v>
      </c>
      <c r="U109" s="30">
        <f t="shared" si="8"/>
        <v>0</v>
      </c>
      <c r="V109" s="31"/>
      <c r="W109" s="31"/>
      <c r="X109" s="31"/>
      <c r="Y109" s="8"/>
      <c r="Z109" s="32">
        <f t="shared" si="9"/>
        <v>0</v>
      </c>
      <c r="AA109" s="31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</row>
    <row r="110" spans="1:59" s="54" customFormat="1" ht="40.5" customHeight="1" x14ac:dyDescent="0.35">
      <c r="A110" s="22">
        <v>7</v>
      </c>
      <c r="B110" s="27" t="s">
        <v>455</v>
      </c>
      <c r="C110" s="28">
        <v>0</v>
      </c>
      <c r="D110" s="28">
        <v>0</v>
      </c>
      <c r="E110" s="28">
        <v>21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21</v>
      </c>
      <c r="R110" s="29">
        <v>5.68</v>
      </c>
      <c r="S110" s="28">
        <v>2.1</v>
      </c>
      <c r="T110" s="28">
        <v>13.22</v>
      </c>
      <c r="U110" s="30">
        <f t="shared" si="8"/>
        <v>0</v>
      </c>
      <c r="V110" s="31"/>
      <c r="W110" s="31"/>
      <c r="X110" s="31"/>
      <c r="Y110" s="8"/>
      <c r="Z110" s="32">
        <f t="shared" si="9"/>
        <v>0</v>
      </c>
      <c r="AA110" s="31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</row>
    <row r="111" spans="1:59" ht="39.75" customHeight="1" x14ac:dyDescent="0.35">
      <c r="A111" s="71"/>
      <c r="B111" s="75" t="s">
        <v>479</v>
      </c>
      <c r="C111" s="19">
        <v>13293.2</v>
      </c>
      <c r="D111" s="19">
        <v>150</v>
      </c>
      <c r="E111" s="19">
        <v>21</v>
      </c>
      <c r="F111" s="19">
        <v>0</v>
      </c>
      <c r="G111" s="19">
        <v>3300</v>
      </c>
      <c r="H111" s="19">
        <v>17600</v>
      </c>
      <c r="I111" s="19">
        <v>1500</v>
      </c>
      <c r="J111" s="19">
        <v>1800</v>
      </c>
      <c r="K111" s="19">
        <v>0</v>
      </c>
      <c r="L111" s="19">
        <v>0</v>
      </c>
      <c r="M111" s="19">
        <v>0</v>
      </c>
      <c r="N111" s="19">
        <v>81240</v>
      </c>
      <c r="O111" s="19">
        <v>0</v>
      </c>
      <c r="P111" s="19">
        <v>6200</v>
      </c>
      <c r="Q111" s="19">
        <v>111811</v>
      </c>
      <c r="R111" s="19">
        <v>30246.89</v>
      </c>
      <c r="S111" s="19">
        <v>11181.1</v>
      </c>
      <c r="T111" s="19">
        <v>70383.009999999995</v>
      </c>
      <c r="U111" s="30">
        <f t="shared" si="8"/>
        <v>0</v>
      </c>
      <c r="V111" s="37">
        <f>Q111-Q108-Q109-Q110-Q107-Q106-Q105-Q104</f>
        <v>0</v>
      </c>
      <c r="W111" s="37">
        <f>R111-R108-R109-R110-R107-R106-R105-R104</f>
        <v>0</v>
      </c>
      <c r="X111" s="37">
        <f>S111-S108-S109-S110-S107-S106-S105-S104</f>
        <v>0</v>
      </c>
      <c r="Y111" s="37">
        <f>T111-T108-T109-T110-T107-T106-T105-T104</f>
        <v>0</v>
      </c>
      <c r="Z111" s="32">
        <f t="shared" si="9"/>
        <v>0</v>
      </c>
      <c r="AA111" s="37">
        <f>D111-D110-D109-D108-D107-D106-D105-D104</f>
        <v>0</v>
      </c>
      <c r="AB111" s="37">
        <f t="shared" ref="AB111:AM111" si="13">E111-E110-E109-E108-E107-E106-E105-E104</f>
        <v>0</v>
      </c>
      <c r="AC111" s="37">
        <f t="shared" si="13"/>
        <v>0</v>
      </c>
      <c r="AD111" s="37">
        <f t="shared" si="13"/>
        <v>0</v>
      </c>
      <c r="AE111" s="37">
        <f t="shared" si="13"/>
        <v>0</v>
      </c>
      <c r="AF111" s="37">
        <f t="shared" si="13"/>
        <v>0</v>
      </c>
      <c r="AG111" s="37">
        <f t="shared" si="13"/>
        <v>0</v>
      </c>
      <c r="AH111" s="37">
        <f t="shared" si="13"/>
        <v>0</v>
      </c>
      <c r="AI111" s="37">
        <f t="shared" si="13"/>
        <v>0</v>
      </c>
      <c r="AJ111" s="37">
        <f t="shared" si="13"/>
        <v>0</v>
      </c>
      <c r="AK111" s="37">
        <f t="shared" si="13"/>
        <v>0</v>
      </c>
      <c r="AL111" s="37">
        <f t="shared" si="13"/>
        <v>0</v>
      </c>
      <c r="AM111" s="37">
        <f t="shared" si="13"/>
        <v>0</v>
      </c>
    </row>
    <row r="112" spans="1:59" ht="39.75" customHeight="1" x14ac:dyDescent="0.35">
      <c r="A112" s="87" t="s">
        <v>426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30">
        <f t="shared" si="8"/>
        <v>0</v>
      </c>
      <c r="V112" s="7"/>
      <c r="W112" s="44"/>
      <c r="X112" s="7"/>
      <c r="Y112" s="7"/>
      <c r="Z112" s="32">
        <f t="shared" si="9"/>
        <v>0</v>
      </c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</row>
    <row r="113" spans="1:59" ht="39.75" customHeight="1" x14ac:dyDescent="0.35">
      <c r="A113" s="22">
        <v>1</v>
      </c>
      <c r="B113" s="27" t="s">
        <v>179</v>
      </c>
      <c r="C113" s="28">
        <v>821.1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14000</v>
      </c>
      <c r="O113" s="28">
        <v>0</v>
      </c>
      <c r="P113" s="28">
        <v>0</v>
      </c>
      <c r="Q113" s="28">
        <v>14000</v>
      </c>
      <c r="R113" s="29">
        <v>3787.25</v>
      </c>
      <c r="S113" s="28">
        <v>1400</v>
      </c>
      <c r="T113" s="28">
        <v>8812.75</v>
      </c>
      <c r="U113" s="30">
        <f t="shared" si="8"/>
        <v>0</v>
      </c>
      <c r="V113" s="41"/>
      <c r="W113" s="41"/>
      <c r="X113" s="41"/>
      <c r="Y113" s="7"/>
      <c r="Z113" s="32">
        <f t="shared" si="9"/>
        <v>0</v>
      </c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</row>
    <row r="114" spans="1:59" ht="39.75" customHeight="1" x14ac:dyDescent="0.35">
      <c r="A114" s="22">
        <v>2</v>
      </c>
      <c r="B114" s="27" t="s">
        <v>181</v>
      </c>
      <c r="C114" s="28">
        <v>880.2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14000</v>
      </c>
      <c r="O114" s="28">
        <v>0</v>
      </c>
      <c r="P114" s="28">
        <v>0</v>
      </c>
      <c r="Q114" s="28">
        <v>14000</v>
      </c>
      <c r="R114" s="29">
        <v>3787.25</v>
      </c>
      <c r="S114" s="28">
        <v>1400</v>
      </c>
      <c r="T114" s="28">
        <v>8812.75</v>
      </c>
      <c r="U114" s="30">
        <f t="shared" si="8"/>
        <v>0</v>
      </c>
      <c r="V114" s="41"/>
      <c r="W114" s="41"/>
      <c r="X114" s="41"/>
      <c r="Y114" s="7"/>
      <c r="Z114" s="32">
        <f t="shared" si="9"/>
        <v>0</v>
      </c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</row>
    <row r="115" spans="1:59" ht="39.75" customHeight="1" x14ac:dyDescent="0.35">
      <c r="A115" s="22">
        <v>3</v>
      </c>
      <c r="B115" s="27" t="s">
        <v>454</v>
      </c>
      <c r="C115" s="28">
        <v>0</v>
      </c>
      <c r="D115" s="28">
        <v>350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350</v>
      </c>
      <c r="R115" s="29">
        <v>94.68</v>
      </c>
      <c r="S115" s="28">
        <v>35</v>
      </c>
      <c r="T115" s="28">
        <v>220.32</v>
      </c>
      <c r="U115" s="30">
        <f t="shared" si="8"/>
        <v>0</v>
      </c>
      <c r="V115" s="31"/>
      <c r="W115" s="31"/>
      <c r="X115" s="31"/>
      <c r="Z115" s="32">
        <f t="shared" si="9"/>
        <v>0</v>
      </c>
      <c r="AA115" s="31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</row>
    <row r="116" spans="1:59" ht="39.75" customHeight="1" x14ac:dyDescent="0.35">
      <c r="A116" s="22">
        <v>4</v>
      </c>
      <c r="B116" s="27" t="s">
        <v>455</v>
      </c>
      <c r="C116" s="28">
        <v>0</v>
      </c>
      <c r="D116" s="28">
        <v>0</v>
      </c>
      <c r="E116" s="28">
        <v>42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42</v>
      </c>
      <c r="R116" s="29">
        <v>11.37</v>
      </c>
      <c r="S116" s="28">
        <v>4.2</v>
      </c>
      <c r="T116" s="28">
        <v>26.43</v>
      </c>
      <c r="U116" s="30">
        <f t="shared" si="8"/>
        <v>0</v>
      </c>
      <c r="V116" s="31"/>
      <c r="W116" s="31"/>
      <c r="X116" s="31"/>
      <c r="Z116" s="32">
        <f t="shared" si="9"/>
        <v>0</v>
      </c>
      <c r="AA116" s="31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</row>
    <row r="117" spans="1:59" ht="39.75" customHeight="1" x14ac:dyDescent="0.35">
      <c r="A117" s="71"/>
      <c r="B117" s="75" t="s">
        <v>480</v>
      </c>
      <c r="C117" s="19">
        <v>1701.3000000000002</v>
      </c>
      <c r="D117" s="19">
        <v>350</v>
      </c>
      <c r="E117" s="19">
        <v>42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28000</v>
      </c>
      <c r="O117" s="19">
        <v>0</v>
      </c>
      <c r="P117" s="19">
        <v>0</v>
      </c>
      <c r="Q117" s="19">
        <v>28392</v>
      </c>
      <c r="R117" s="19">
        <v>7680.55</v>
      </c>
      <c r="S117" s="19">
        <v>2839.2</v>
      </c>
      <c r="T117" s="19">
        <v>17872.25</v>
      </c>
      <c r="U117" s="30">
        <f t="shared" si="8"/>
        <v>0</v>
      </c>
      <c r="V117" s="37">
        <f>Q117-Q114-Q115-Q116-Q113</f>
        <v>0</v>
      </c>
      <c r="W117" s="37">
        <f>R117-R114-R115-R116-R113</f>
        <v>0</v>
      </c>
      <c r="X117" s="37">
        <f>S117-S114-S115-S116-S113</f>
        <v>0</v>
      </c>
      <c r="Y117" s="37">
        <f>T117-T114-T115-T116-T113</f>
        <v>0</v>
      </c>
      <c r="Z117" s="32">
        <f t="shared" si="9"/>
        <v>0</v>
      </c>
      <c r="AA117" s="37">
        <f>D117-D116-D115-D114-D113</f>
        <v>0</v>
      </c>
      <c r="AB117" s="37">
        <f t="shared" ref="AB117:AM117" si="14">E117-E116-E115-E114-E113</f>
        <v>0</v>
      </c>
      <c r="AC117" s="37">
        <f t="shared" si="14"/>
        <v>0</v>
      </c>
      <c r="AD117" s="37">
        <f t="shared" si="14"/>
        <v>0</v>
      </c>
      <c r="AE117" s="37">
        <f t="shared" si="14"/>
        <v>0</v>
      </c>
      <c r="AF117" s="37">
        <f t="shared" si="14"/>
        <v>0</v>
      </c>
      <c r="AG117" s="37">
        <f t="shared" si="14"/>
        <v>0</v>
      </c>
      <c r="AH117" s="37">
        <f t="shared" si="14"/>
        <v>0</v>
      </c>
      <c r="AI117" s="37">
        <f t="shared" si="14"/>
        <v>0</v>
      </c>
      <c r="AJ117" s="37">
        <f t="shared" si="14"/>
        <v>0</v>
      </c>
      <c r="AK117" s="37">
        <f t="shared" si="14"/>
        <v>0</v>
      </c>
      <c r="AL117" s="37">
        <f t="shared" si="14"/>
        <v>0</v>
      </c>
      <c r="AM117" s="37">
        <f t="shared" si="14"/>
        <v>0</v>
      </c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</row>
    <row r="118" spans="1:59" ht="39.75" customHeight="1" x14ac:dyDescent="0.35">
      <c r="A118" s="87" t="s">
        <v>427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30">
        <f t="shared" si="8"/>
        <v>0</v>
      </c>
      <c r="W118" s="42"/>
      <c r="Z118" s="32">
        <f t="shared" si="9"/>
        <v>0</v>
      </c>
    </row>
    <row r="119" spans="1:59" ht="33" customHeight="1" x14ac:dyDescent="0.35">
      <c r="A119" s="22">
        <v>1</v>
      </c>
      <c r="B119" s="27" t="s">
        <v>158</v>
      </c>
      <c r="C119" s="28">
        <v>4746.7</v>
      </c>
      <c r="D119" s="28">
        <v>0</v>
      </c>
      <c r="E119" s="28">
        <v>0</v>
      </c>
      <c r="F119" s="28">
        <v>0</v>
      </c>
      <c r="G119" s="28">
        <v>0</v>
      </c>
      <c r="H119" s="28">
        <v>13500</v>
      </c>
      <c r="I119" s="28">
        <v>2900</v>
      </c>
      <c r="J119" s="28">
        <v>3500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19900</v>
      </c>
      <c r="R119" s="29">
        <v>5383.31</v>
      </c>
      <c r="S119" s="28">
        <v>1990</v>
      </c>
      <c r="T119" s="28">
        <v>12526.69</v>
      </c>
      <c r="U119" s="30">
        <f t="shared" si="8"/>
        <v>0</v>
      </c>
      <c r="V119" s="31"/>
      <c r="W119" s="31"/>
      <c r="X119" s="31"/>
      <c r="Z119" s="32">
        <f t="shared" si="9"/>
        <v>0</v>
      </c>
      <c r="AA119" s="31"/>
    </row>
    <row r="120" spans="1:59" ht="33" customHeight="1" x14ac:dyDescent="0.35">
      <c r="A120" s="22">
        <v>2</v>
      </c>
      <c r="B120" s="27" t="s">
        <v>157</v>
      </c>
      <c r="C120" s="28">
        <v>688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9600</v>
      </c>
      <c r="O120" s="28">
        <v>0</v>
      </c>
      <c r="P120" s="28">
        <v>0</v>
      </c>
      <c r="Q120" s="28">
        <v>9600</v>
      </c>
      <c r="R120" s="29">
        <v>2596.9699999999998</v>
      </c>
      <c r="S120" s="28">
        <v>960</v>
      </c>
      <c r="T120" s="28">
        <v>6043.03</v>
      </c>
      <c r="U120" s="30">
        <f t="shared" si="8"/>
        <v>0</v>
      </c>
      <c r="V120" s="31"/>
      <c r="W120" s="31"/>
      <c r="X120" s="31"/>
      <c r="Z120" s="32">
        <f t="shared" si="9"/>
        <v>0</v>
      </c>
      <c r="AA120" s="31"/>
    </row>
    <row r="121" spans="1:59" ht="39.75" customHeight="1" x14ac:dyDescent="0.35">
      <c r="A121" s="71"/>
      <c r="B121" s="75" t="s">
        <v>486</v>
      </c>
      <c r="C121" s="19">
        <v>5434.7</v>
      </c>
      <c r="D121" s="19">
        <v>0</v>
      </c>
      <c r="E121" s="19">
        <v>0</v>
      </c>
      <c r="F121" s="19">
        <v>0</v>
      </c>
      <c r="G121" s="19">
        <v>0</v>
      </c>
      <c r="H121" s="19">
        <v>13500</v>
      </c>
      <c r="I121" s="19">
        <v>2900</v>
      </c>
      <c r="J121" s="19">
        <v>3500</v>
      </c>
      <c r="K121" s="19">
        <v>0</v>
      </c>
      <c r="L121" s="19">
        <v>0</v>
      </c>
      <c r="M121" s="19">
        <v>0</v>
      </c>
      <c r="N121" s="19">
        <v>9600</v>
      </c>
      <c r="O121" s="19">
        <v>0</v>
      </c>
      <c r="P121" s="19">
        <v>0</v>
      </c>
      <c r="Q121" s="19">
        <v>29500</v>
      </c>
      <c r="R121" s="19">
        <v>7980.28</v>
      </c>
      <c r="S121" s="19">
        <v>2950</v>
      </c>
      <c r="T121" s="19">
        <v>18569.72</v>
      </c>
      <c r="U121" s="30">
        <f t="shared" si="8"/>
        <v>0</v>
      </c>
      <c r="V121" s="37">
        <f>Q121-Q120-Q119</f>
        <v>0</v>
      </c>
      <c r="W121" s="37">
        <f>R121-R120-R119</f>
        <v>0</v>
      </c>
      <c r="X121" s="37">
        <f>S121-S120-S119</f>
        <v>0</v>
      </c>
      <c r="Y121" s="37">
        <f>T121-T120-T119</f>
        <v>0</v>
      </c>
      <c r="Z121" s="32">
        <f t="shared" si="9"/>
        <v>0</v>
      </c>
      <c r="AA121" s="37">
        <f>D121-D120-D119</f>
        <v>0</v>
      </c>
      <c r="AB121" s="37">
        <f t="shared" ref="AB121:AM121" si="15">E121-E120-E119</f>
        <v>0</v>
      </c>
      <c r="AC121" s="37">
        <f t="shared" si="15"/>
        <v>0</v>
      </c>
      <c r="AD121" s="37">
        <f t="shared" si="15"/>
        <v>0</v>
      </c>
      <c r="AE121" s="37">
        <f t="shared" si="15"/>
        <v>0</v>
      </c>
      <c r="AF121" s="37">
        <f t="shared" si="15"/>
        <v>0</v>
      </c>
      <c r="AG121" s="37">
        <f t="shared" si="15"/>
        <v>0</v>
      </c>
      <c r="AH121" s="37">
        <f t="shared" si="15"/>
        <v>0</v>
      </c>
      <c r="AI121" s="37">
        <f t="shared" si="15"/>
        <v>0</v>
      </c>
      <c r="AJ121" s="37">
        <f t="shared" si="15"/>
        <v>0</v>
      </c>
      <c r="AK121" s="37">
        <f t="shared" si="15"/>
        <v>0</v>
      </c>
      <c r="AL121" s="37">
        <f t="shared" si="15"/>
        <v>0</v>
      </c>
      <c r="AM121" s="37">
        <f t="shared" si="15"/>
        <v>0</v>
      </c>
    </row>
    <row r="122" spans="1:59" ht="39.75" customHeight="1" x14ac:dyDescent="0.35">
      <c r="A122" s="87" t="s">
        <v>428</v>
      </c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30">
        <f t="shared" si="8"/>
        <v>0</v>
      </c>
      <c r="V122" s="7"/>
      <c r="W122" s="44"/>
      <c r="X122" s="7"/>
      <c r="Y122" s="7"/>
      <c r="Z122" s="32">
        <f t="shared" si="9"/>
        <v>0</v>
      </c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</row>
    <row r="123" spans="1:59" ht="39.75" customHeight="1" x14ac:dyDescent="0.35">
      <c r="A123" s="22">
        <v>1</v>
      </c>
      <c r="B123" s="39" t="s">
        <v>166</v>
      </c>
      <c r="C123" s="28">
        <v>2151.4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7700</v>
      </c>
      <c r="N123" s="28">
        <v>0</v>
      </c>
      <c r="O123" s="28">
        <v>0</v>
      </c>
      <c r="P123" s="28">
        <v>0</v>
      </c>
      <c r="Q123" s="28">
        <v>7700</v>
      </c>
      <c r="R123" s="29">
        <v>2082.9899999999998</v>
      </c>
      <c r="S123" s="28">
        <v>770</v>
      </c>
      <c r="T123" s="28">
        <v>4847.01</v>
      </c>
      <c r="U123" s="30">
        <f t="shared" si="8"/>
        <v>0</v>
      </c>
      <c r="V123" s="41"/>
      <c r="W123" s="41"/>
      <c r="X123" s="41"/>
      <c r="Y123" s="7"/>
      <c r="Z123" s="32">
        <f t="shared" si="9"/>
        <v>0</v>
      </c>
    </row>
    <row r="124" spans="1:59" ht="39.75" customHeight="1" x14ac:dyDescent="0.35">
      <c r="A124" s="22">
        <v>2</v>
      </c>
      <c r="B124" s="39" t="s">
        <v>21</v>
      </c>
      <c r="C124" s="28">
        <v>2081.4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1300</v>
      </c>
      <c r="J124" s="28">
        <v>1600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2900</v>
      </c>
      <c r="R124" s="29">
        <v>784.5</v>
      </c>
      <c r="S124" s="28">
        <v>290</v>
      </c>
      <c r="T124" s="28">
        <v>1825.5</v>
      </c>
      <c r="U124" s="30">
        <f t="shared" si="8"/>
        <v>0</v>
      </c>
      <c r="V124" s="41"/>
      <c r="W124" s="41"/>
      <c r="X124" s="41"/>
      <c r="Y124" s="7"/>
      <c r="Z124" s="32">
        <f t="shared" si="9"/>
        <v>0</v>
      </c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</row>
    <row r="125" spans="1:59" ht="39.75" customHeight="1" x14ac:dyDescent="0.35">
      <c r="A125" s="22">
        <v>3</v>
      </c>
      <c r="B125" s="39" t="s">
        <v>22</v>
      </c>
      <c r="C125" s="28">
        <v>3879.3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2400</v>
      </c>
      <c r="J125" s="28">
        <v>2900</v>
      </c>
      <c r="K125" s="28">
        <v>0</v>
      </c>
      <c r="L125" s="28">
        <v>0</v>
      </c>
      <c r="M125" s="28">
        <v>13800</v>
      </c>
      <c r="N125" s="28">
        <v>0</v>
      </c>
      <c r="O125" s="28">
        <v>0</v>
      </c>
      <c r="P125" s="28">
        <v>0</v>
      </c>
      <c r="Q125" s="28">
        <v>19100</v>
      </c>
      <c r="R125" s="29">
        <v>5166.8900000000003</v>
      </c>
      <c r="S125" s="28">
        <v>1910</v>
      </c>
      <c r="T125" s="28">
        <v>12023.11</v>
      </c>
      <c r="U125" s="30">
        <f t="shared" si="8"/>
        <v>0</v>
      </c>
      <c r="V125" s="41"/>
      <c r="W125" s="41"/>
      <c r="X125" s="41"/>
      <c r="Y125" s="7"/>
      <c r="Z125" s="32">
        <f t="shared" si="9"/>
        <v>0</v>
      </c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</row>
    <row r="126" spans="1:59" ht="39.75" customHeight="1" x14ac:dyDescent="0.35">
      <c r="A126" s="22">
        <v>4</v>
      </c>
      <c r="B126" s="39" t="s">
        <v>168</v>
      </c>
      <c r="C126" s="28">
        <v>617.29999999999995</v>
      </c>
      <c r="D126" s="28">
        <v>0</v>
      </c>
      <c r="E126" s="28">
        <v>0</v>
      </c>
      <c r="F126" s="28">
        <v>0</v>
      </c>
      <c r="G126" s="28">
        <v>600</v>
      </c>
      <c r="H126" s="28">
        <v>1800</v>
      </c>
      <c r="I126" s="28">
        <v>400</v>
      </c>
      <c r="J126" s="28">
        <v>500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3300</v>
      </c>
      <c r="R126" s="29">
        <v>892.71</v>
      </c>
      <c r="S126" s="28">
        <v>330</v>
      </c>
      <c r="T126" s="28">
        <v>2077.29</v>
      </c>
      <c r="U126" s="30">
        <f t="shared" si="8"/>
        <v>0</v>
      </c>
      <c r="V126" s="41"/>
      <c r="W126" s="41"/>
      <c r="X126" s="41"/>
      <c r="Y126" s="7"/>
      <c r="Z126" s="32">
        <f t="shared" si="9"/>
        <v>0</v>
      </c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</row>
    <row r="127" spans="1:59" ht="39.75" customHeight="1" x14ac:dyDescent="0.35">
      <c r="A127" s="22">
        <v>5</v>
      </c>
      <c r="B127" s="39" t="s">
        <v>167</v>
      </c>
      <c r="C127" s="28">
        <v>718.7</v>
      </c>
      <c r="D127" s="28">
        <v>0</v>
      </c>
      <c r="E127" s="28">
        <v>0</v>
      </c>
      <c r="F127" s="28">
        <v>0</v>
      </c>
      <c r="G127" s="28">
        <v>0</v>
      </c>
      <c r="H127" s="28">
        <v>2100</v>
      </c>
      <c r="I127" s="28">
        <v>500</v>
      </c>
      <c r="J127" s="28">
        <v>600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3200</v>
      </c>
      <c r="R127" s="29">
        <v>865.66</v>
      </c>
      <c r="S127" s="28">
        <v>320</v>
      </c>
      <c r="T127" s="28">
        <v>2014.34</v>
      </c>
      <c r="U127" s="30">
        <f t="shared" si="8"/>
        <v>0</v>
      </c>
      <c r="V127" s="41"/>
      <c r="W127" s="41"/>
      <c r="X127" s="41"/>
      <c r="Y127" s="7"/>
      <c r="Z127" s="32">
        <f t="shared" si="9"/>
        <v>0</v>
      </c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</row>
    <row r="128" spans="1:59" ht="39.75" customHeight="1" x14ac:dyDescent="0.35">
      <c r="A128" s="22">
        <v>6</v>
      </c>
      <c r="B128" s="39" t="s">
        <v>318</v>
      </c>
      <c r="C128" s="28">
        <v>4129</v>
      </c>
      <c r="D128" s="28">
        <v>0</v>
      </c>
      <c r="E128" s="28">
        <v>0</v>
      </c>
      <c r="F128" s="28">
        <v>0</v>
      </c>
      <c r="G128" s="28">
        <v>3900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3900</v>
      </c>
      <c r="R128" s="29">
        <v>1055.02</v>
      </c>
      <c r="S128" s="28">
        <v>390</v>
      </c>
      <c r="T128" s="28">
        <v>2454.98</v>
      </c>
      <c r="U128" s="30">
        <f t="shared" si="8"/>
        <v>0</v>
      </c>
      <c r="V128" s="41"/>
      <c r="W128" s="41"/>
      <c r="X128" s="41"/>
      <c r="Y128" s="7"/>
      <c r="Z128" s="32">
        <f t="shared" si="9"/>
        <v>0</v>
      </c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</row>
    <row r="129" spans="1:59" ht="39.75" customHeight="1" x14ac:dyDescent="0.35">
      <c r="A129" s="22">
        <v>7</v>
      </c>
      <c r="B129" s="27" t="s">
        <v>454</v>
      </c>
      <c r="C129" s="28">
        <v>0</v>
      </c>
      <c r="D129" s="28">
        <v>300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300</v>
      </c>
      <c r="R129" s="29">
        <v>81.16</v>
      </c>
      <c r="S129" s="28">
        <v>30</v>
      </c>
      <c r="T129" s="28">
        <v>188.84</v>
      </c>
      <c r="U129" s="30">
        <f t="shared" si="8"/>
        <v>0</v>
      </c>
      <c r="V129" s="31"/>
      <c r="W129" s="31"/>
      <c r="X129" s="31"/>
      <c r="Z129" s="32">
        <f t="shared" si="9"/>
        <v>0</v>
      </c>
      <c r="AA129" s="31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</row>
    <row r="130" spans="1:59" ht="39.75" customHeight="1" x14ac:dyDescent="0.35">
      <c r="A130" s="22">
        <v>8</v>
      </c>
      <c r="B130" s="27" t="s">
        <v>455</v>
      </c>
      <c r="C130" s="28">
        <v>0</v>
      </c>
      <c r="D130" s="28">
        <v>0</v>
      </c>
      <c r="E130" s="28">
        <v>21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21</v>
      </c>
      <c r="R130" s="29">
        <v>5.68</v>
      </c>
      <c r="S130" s="28">
        <v>2.1</v>
      </c>
      <c r="T130" s="28">
        <v>13.22</v>
      </c>
      <c r="U130" s="30">
        <f t="shared" si="8"/>
        <v>0</v>
      </c>
      <c r="V130" s="31"/>
      <c r="W130" s="31"/>
      <c r="X130" s="31"/>
      <c r="Z130" s="32">
        <f t="shared" si="9"/>
        <v>0</v>
      </c>
      <c r="AA130" s="31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</row>
    <row r="131" spans="1:59" ht="39.75" customHeight="1" x14ac:dyDescent="0.35">
      <c r="A131" s="71"/>
      <c r="B131" s="75" t="s">
        <v>481</v>
      </c>
      <c r="C131" s="19">
        <v>13577.1</v>
      </c>
      <c r="D131" s="19">
        <v>300</v>
      </c>
      <c r="E131" s="19">
        <v>21</v>
      </c>
      <c r="F131" s="19">
        <v>0</v>
      </c>
      <c r="G131" s="19">
        <v>4500</v>
      </c>
      <c r="H131" s="19">
        <v>3900</v>
      </c>
      <c r="I131" s="19">
        <v>4600</v>
      </c>
      <c r="J131" s="19">
        <v>5600</v>
      </c>
      <c r="K131" s="19">
        <v>0</v>
      </c>
      <c r="L131" s="19">
        <v>0</v>
      </c>
      <c r="M131" s="19">
        <v>21500</v>
      </c>
      <c r="N131" s="19">
        <v>0</v>
      </c>
      <c r="O131" s="19">
        <v>0</v>
      </c>
      <c r="P131" s="19">
        <v>0</v>
      </c>
      <c r="Q131" s="19">
        <v>40421</v>
      </c>
      <c r="R131" s="19">
        <v>10934.61</v>
      </c>
      <c r="S131" s="19">
        <v>4042.1</v>
      </c>
      <c r="T131" s="19">
        <v>25444.29</v>
      </c>
      <c r="U131" s="30">
        <f t="shared" si="8"/>
        <v>0</v>
      </c>
      <c r="V131" s="37">
        <f>Q131-Q128-Q129-Q130-Q127-Q126-Q125-Q124-Q123</f>
        <v>0</v>
      </c>
      <c r="W131" s="37">
        <f>R131-R128-R129-R130-R127-R126-R125-R124-R123</f>
        <v>0</v>
      </c>
      <c r="X131" s="37">
        <f>S131-S128-S129-S130-S127-S126-S125-S124-S123</f>
        <v>0</v>
      </c>
      <c r="Y131" s="37">
        <f>T131-T128-T129-T130-T127-T126-T125-T124-T123</f>
        <v>0</v>
      </c>
      <c r="Z131" s="32">
        <f t="shared" si="9"/>
        <v>0</v>
      </c>
      <c r="AA131" s="37">
        <f>D131-D130-D129-D128-D127-D126-D125-D124-D123</f>
        <v>0</v>
      </c>
      <c r="AB131" s="37">
        <f t="shared" ref="AB131:AM131" si="16">E131-E130-E129-E128-E127-E126-E125-E124-E123</f>
        <v>0</v>
      </c>
      <c r="AC131" s="37">
        <f t="shared" si="16"/>
        <v>0</v>
      </c>
      <c r="AD131" s="37">
        <f t="shared" si="16"/>
        <v>0</v>
      </c>
      <c r="AE131" s="37">
        <f t="shared" si="16"/>
        <v>0</v>
      </c>
      <c r="AF131" s="37">
        <f t="shared" si="16"/>
        <v>0</v>
      </c>
      <c r="AG131" s="37">
        <f t="shared" si="16"/>
        <v>0</v>
      </c>
      <c r="AH131" s="37">
        <f t="shared" si="16"/>
        <v>0</v>
      </c>
      <c r="AI131" s="37">
        <f t="shared" si="16"/>
        <v>0</v>
      </c>
      <c r="AJ131" s="37">
        <f t="shared" si="16"/>
        <v>0</v>
      </c>
      <c r="AK131" s="37">
        <f t="shared" si="16"/>
        <v>0</v>
      </c>
      <c r="AL131" s="37">
        <f t="shared" si="16"/>
        <v>0</v>
      </c>
      <c r="AM131" s="37">
        <f t="shared" si="16"/>
        <v>0</v>
      </c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</row>
    <row r="132" spans="1:59" ht="39.75" customHeight="1" x14ac:dyDescent="0.35">
      <c r="A132" s="87" t="s">
        <v>429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30">
        <f t="shared" si="8"/>
        <v>0</v>
      </c>
      <c r="V132" s="7"/>
      <c r="W132" s="44"/>
      <c r="X132" s="7"/>
      <c r="Y132" s="7"/>
      <c r="Z132" s="32">
        <f t="shared" si="9"/>
        <v>0</v>
      </c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</row>
    <row r="133" spans="1:59" ht="39.75" customHeight="1" x14ac:dyDescent="0.35">
      <c r="A133" s="22">
        <v>1</v>
      </c>
      <c r="B133" s="39" t="s">
        <v>321</v>
      </c>
      <c r="C133" s="28">
        <v>6235.5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3900</v>
      </c>
      <c r="J133" s="28">
        <v>4600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8500</v>
      </c>
      <c r="R133" s="29">
        <v>2299.4</v>
      </c>
      <c r="S133" s="28">
        <v>850</v>
      </c>
      <c r="T133" s="28">
        <v>5350.6</v>
      </c>
      <c r="U133" s="30">
        <f t="shared" si="8"/>
        <v>0</v>
      </c>
      <c r="V133" s="41"/>
      <c r="W133" s="41"/>
      <c r="X133" s="41"/>
      <c r="Y133" s="7"/>
      <c r="Z133" s="32">
        <f t="shared" si="9"/>
        <v>0</v>
      </c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</row>
    <row r="134" spans="1:59" ht="39.75" customHeight="1" x14ac:dyDescent="0.35">
      <c r="A134" s="22">
        <v>2</v>
      </c>
      <c r="B134" s="39" t="s">
        <v>237</v>
      </c>
      <c r="C134" s="28">
        <v>576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11200</v>
      </c>
      <c r="O134" s="28">
        <v>0</v>
      </c>
      <c r="P134" s="28">
        <v>0</v>
      </c>
      <c r="Q134" s="28">
        <v>11200</v>
      </c>
      <c r="R134" s="29">
        <v>3029.8</v>
      </c>
      <c r="S134" s="28">
        <v>1120</v>
      </c>
      <c r="T134" s="28">
        <v>7050.2</v>
      </c>
      <c r="U134" s="30">
        <f t="shared" si="8"/>
        <v>0</v>
      </c>
      <c r="V134" s="31"/>
      <c r="W134" s="31"/>
      <c r="X134" s="31"/>
      <c r="Z134" s="32">
        <f t="shared" si="9"/>
        <v>0</v>
      </c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</row>
    <row r="135" spans="1:59" ht="39.75" customHeight="1" x14ac:dyDescent="0.35">
      <c r="A135" s="22">
        <v>3</v>
      </c>
      <c r="B135" s="39" t="s">
        <v>145</v>
      </c>
      <c r="C135" s="28">
        <v>3389</v>
      </c>
      <c r="D135" s="28">
        <v>0</v>
      </c>
      <c r="E135" s="28">
        <v>0</v>
      </c>
      <c r="F135" s="28">
        <v>0</v>
      </c>
      <c r="G135" s="28">
        <v>3200</v>
      </c>
      <c r="H135" s="28">
        <v>9600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12800</v>
      </c>
      <c r="R135" s="29">
        <v>3462.64</v>
      </c>
      <c r="S135" s="28">
        <v>1280</v>
      </c>
      <c r="T135" s="28">
        <v>8057.36</v>
      </c>
      <c r="U135" s="30">
        <f t="shared" si="8"/>
        <v>0</v>
      </c>
      <c r="V135" s="31"/>
      <c r="W135" s="31"/>
      <c r="X135" s="31"/>
      <c r="Z135" s="32">
        <f t="shared" si="9"/>
        <v>0</v>
      </c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</row>
    <row r="136" spans="1:59" ht="39.75" customHeight="1" x14ac:dyDescent="0.35">
      <c r="A136" s="71"/>
      <c r="B136" s="75" t="s">
        <v>482</v>
      </c>
      <c r="C136" s="19">
        <v>10200.5</v>
      </c>
      <c r="D136" s="19">
        <v>0</v>
      </c>
      <c r="E136" s="19">
        <v>0</v>
      </c>
      <c r="F136" s="19">
        <v>0</v>
      </c>
      <c r="G136" s="19">
        <v>3200</v>
      </c>
      <c r="H136" s="19">
        <v>9600</v>
      </c>
      <c r="I136" s="19">
        <v>3900</v>
      </c>
      <c r="J136" s="19">
        <v>4600</v>
      </c>
      <c r="K136" s="19">
        <v>0</v>
      </c>
      <c r="L136" s="19">
        <v>0</v>
      </c>
      <c r="M136" s="19">
        <v>0</v>
      </c>
      <c r="N136" s="19">
        <v>11200</v>
      </c>
      <c r="O136" s="19">
        <v>0</v>
      </c>
      <c r="P136" s="19">
        <v>0</v>
      </c>
      <c r="Q136" s="19">
        <v>32500</v>
      </c>
      <c r="R136" s="19">
        <v>8791.84</v>
      </c>
      <c r="S136" s="19">
        <v>3250</v>
      </c>
      <c r="T136" s="19">
        <v>20458.16</v>
      </c>
      <c r="U136" s="30">
        <f t="shared" si="8"/>
        <v>0</v>
      </c>
      <c r="V136" s="37">
        <f>Q136-Q133-Q134-Q135</f>
        <v>0</v>
      </c>
      <c r="W136" s="37">
        <f>R136-R133-R134-R135</f>
        <v>0</v>
      </c>
      <c r="X136" s="37">
        <f>S136-S133-S134-S135</f>
        <v>0</v>
      </c>
      <c r="Y136" s="37">
        <f>T136-T133-T134-T135</f>
        <v>0</v>
      </c>
      <c r="Z136" s="32">
        <f t="shared" si="9"/>
        <v>0</v>
      </c>
      <c r="AA136" s="37">
        <f>D136-D135-D134-D133</f>
        <v>0</v>
      </c>
      <c r="AB136" s="37">
        <f t="shared" ref="AB136:AM136" si="17">E136-E135-E134-E133</f>
        <v>0</v>
      </c>
      <c r="AC136" s="37">
        <f t="shared" si="17"/>
        <v>0</v>
      </c>
      <c r="AD136" s="37">
        <f t="shared" si="17"/>
        <v>0</v>
      </c>
      <c r="AE136" s="37">
        <f t="shared" si="17"/>
        <v>0</v>
      </c>
      <c r="AF136" s="37">
        <f t="shared" si="17"/>
        <v>0</v>
      </c>
      <c r="AG136" s="37">
        <f t="shared" si="17"/>
        <v>0</v>
      </c>
      <c r="AH136" s="37">
        <f t="shared" si="17"/>
        <v>0</v>
      </c>
      <c r="AI136" s="37">
        <f t="shared" si="17"/>
        <v>0</v>
      </c>
      <c r="AJ136" s="37">
        <f t="shared" si="17"/>
        <v>0</v>
      </c>
      <c r="AK136" s="37">
        <f t="shared" si="17"/>
        <v>0</v>
      </c>
      <c r="AL136" s="37">
        <f t="shared" si="17"/>
        <v>0</v>
      </c>
      <c r="AM136" s="37">
        <f t="shared" si="17"/>
        <v>0</v>
      </c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</row>
    <row r="137" spans="1:59" ht="39.75" customHeight="1" x14ac:dyDescent="0.35">
      <c r="A137" s="87" t="s">
        <v>430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30">
        <f t="shared" si="8"/>
        <v>0</v>
      </c>
      <c r="V137" s="7"/>
      <c r="W137" s="38"/>
      <c r="X137" s="7"/>
      <c r="Y137" s="7"/>
      <c r="Z137" s="32">
        <f t="shared" si="9"/>
        <v>0</v>
      </c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</row>
    <row r="138" spans="1:59" ht="39.75" customHeight="1" x14ac:dyDescent="0.35">
      <c r="A138" s="22">
        <v>1</v>
      </c>
      <c r="B138" s="27" t="s">
        <v>48</v>
      </c>
      <c r="C138" s="28">
        <v>638</v>
      </c>
      <c r="D138" s="28">
        <v>0</v>
      </c>
      <c r="E138" s="28">
        <v>0</v>
      </c>
      <c r="F138" s="28">
        <v>0</v>
      </c>
      <c r="G138" s="28">
        <v>0</v>
      </c>
      <c r="H138" s="28">
        <v>2300</v>
      </c>
      <c r="I138" s="28">
        <v>450</v>
      </c>
      <c r="J138" s="28">
        <v>500</v>
      </c>
      <c r="K138" s="28">
        <v>0</v>
      </c>
      <c r="L138" s="28">
        <v>0</v>
      </c>
      <c r="M138" s="28">
        <v>0</v>
      </c>
      <c r="N138" s="28">
        <v>8400</v>
      </c>
      <c r="O138" s="28">
        <v>0</v>
      </c>
      <c r="P138" s="28">
        <v>0</v>
      </c>
      <c r="Q138" s="28">
        <v>11650</v>
      </c>
      <c r="R138" s="29">
        <v>3151.54</v>
      </c>
      <c r="S138" s="28">
        <v>1165</v>
      </c>
      <c r="T138" s="28">
        <v>7333.46</v>
      </c>
      <c r="U138" s="30">
        <f t="shared" si="8"/>
        <v>0</v>
      </c>
      <c r="V138" s="41"/>
      <c r="W138" s="41"/>
      <c r="X138" s="41"/>
      <c r="Y138" s="7"/>
      <c r="Z138" s="32">
        <f t="shared" si="9"/>
        <v>0</v>
      </c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</row>
    <row r="139" spans="1:59" ht="39.75" customHeight="1" x14ac:dyDescent="0.35">
      <c r="A139" s="22">
        <v>2</v>
      </c>
      <c r="B139" s="27" t="s">
        <v>49</v>
      </c>
      <c r="C139" s="28">
        <v>976</v>
      </c>
      <c r="D139" s="28">
        <v>0</v>
      </c>
      <c r="E139" s="28">
        <v>0</v>
      </c>
      <c r="F139" s="28">
        <v>0</v>
      </c>
      <c r="G139" s="28">
        <v>1000</v>
      </c>
      <c r="H139" s="28">
        <v>0</v>
      </c>
      <c r="I139" s="28">
        <v>600</v>
      </c>
      <c r="J139" s="28">
        <v>0</v>
      </c>
      <c r="K139" s="28">
        <v>0</v>
      </c>
      <c r="L139" s="28">
        <v>0</v>
      </c>
      <c r="M139" s="28">
        <v>0</v>
      </c>
      <c r="N139" s="28">
        <v>9000</v>
      </c>
      <c r="O139" s="28">
        <v>0</v>
      </c>
      <c r="P139" s="28">
        <v>0</v>
      </c>
      <c r="Q139" s="28">
        <v>10600</v>
      </c>
      <c r="R139" s="29">
        <v>2867.49</v>
      </c>
      <c r="S139" s="28">
        <v>1060</v>
      </c>
      <c r="T139" s="28">
        <v>6672.51</v>
      </c>
      <c r="U139" s="30">
        <f t="shared" si="8"/>
        <v>0</v>
      </c>
      <c r="V139" s="41"/>
      <c r="W139" s="41"/>
      <c r="X139" s="41"/>
      <c r="Y139" s="7"/>
      <c r="Z139" s="32">
        <f t="shared" si="9"/>
        <v>0</v>
      </c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</row>
    <row r="140" spans="1:59" ht="39.75" customHeight="1" x14ac:dyDescent="0.35">
      <c r="A140" s="22">
        <v>3</v>
      </c>
      <c r="B140" s="27" t="s">
        <v>55</v>
      </c>
      <c r="C140" s="28">
        <v>940.8</v>
      </c>
      <c r="D140" s="28">
        <v>0</v>
      </c>
      <c r="E140" s="28">
        <v>0</v>
      </c>
      <c r="F140" s="28">
        <v>0</v>
      </c>
      <c r="G140" s="28">
        <v>900</v>
      </c>
      <c r="H140" s="28">
        <v>2700</v>
      </c>
      <c r="I140" s="28">
        <v>600</v>
      </c>
      <c r="J140" s="28">
        <v>700</v>
      </c>
      <c r="K140" s="28">
        <v>0</v>
      </c>
      <c r="L140" s="28">
        <v>0</v>
      </c>
      <c r="M140" s="28">
        <v>0</v>
      </c>
      <c r="N140" s="28">
        <v>10800</v>
      </c>
      <c r="O140" s="28">
        <v>0</v>
      </c>
      <c r="P140" s="28">
        <v>0</v>
      </c>
      <c r="Q140" s="28">
        <v>15700</v>
      </c>
      <c r="R140" s="29">
        <v>4247.13</v>
      </c>
      <c r="S140" s="28">
        <v>1570</v>
      </c>
      <c r="T140" s="28">
        <v>9882.8700000000008</v>
      </c>
      <c r="U140" s="30">
        <f t="shared" si="8"/>
        <v>0</v>
      </c>
      <c r="V140" s="41"/>
      <c r="W140" s="41"/>
      <c r="X140" s="41"/>
      <c r="Y140" s="7"/>
      <c r="Z140" s="32">
        <f t="shared" si="9"/>
        <v>0</v>
      </c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</row>
    <row r="141" spans="1:59" ht="39.75" customHeight="1" x14ac:dyDescent="0.35">
      <c r="A141" s="22">
        <v>4</v>
      </c>
      <c r="B141" s="27" t="s">
        <v>50</v>
      </c>
      <c r="C141" s="28">
        <v>1634.6</v>
      </c>
      <c r="D141" s="28">
        <v>0</v>
      </c>
      <c r="E141" s="28">
        <v>0</v>
      </c>
      <c r="F141" s="28">
        <v>0</v>
      </c>
      <c r="G141" s="28">
        <v>0</v>
      </c>
      <c r="H141" s="28">
        <v>5700</v>
      </c>
      <c r="I141" s="28">
        <v>1100</v>
      </c>
      <c r="J141" s="28">
        <v>1300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8100</v>
      </c>
      <c r="R141" s="29">
        <v>2191.1999999999998</v>
      </c>
      <c r="S141" s="28">
        <v>810</v>
      </c>
      <c r="T141" s="28">
        <v>5098.8</v>
      </c>
      <c r="U141" s="30">
        <f t="shared" si="8"/>
        <v>0</v>
      </c>
      <c r="V141" s="41"/>
      <c r="W141" s="41"/>
      <c r="X141" s="41"/>
      <c r="Y141" s="7"/>
      <c r="Z141" s="32">
        <f t="shared" si="9"/>
        <v>0</v>
      </c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</row>
    <row r="142" spans="1:59" ht="39.75" customHeight="1" x14ac:dyDescent="0.35">
      <c r="A142" s="22">
        <v>5</v>
      </c>
      <c r="B142" s="27" t="s">
        <v>54</v>
      </c>
      <c r="C142" s="28">
        <v>1569</v>
      </c>
      <c r="D142" s="28">
        <v>0</v>
      </c>
      <c r="E142" s="28">
        <v>0</v>
      </c>
      <c r="F142" s="28">
        <v>0</v>
      </c>
      <c r="G142" s="28">
        <v>0</v>
      </c>
      <c r="H142" s="28">
        <v>5500</v>
      </c>
      <c r="I142" s="28">
        <v>1000</v>
      </c>
      <c r="J142" s="28">
        <v>1200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7700</v>
      </c>
      <c r="R142" s="29">
        <v>2082.9899999999998</v>
      </c>
      <c r="S142" s="28">
        <v>770</v>
      </c>
      <c r="T142" s="28">
        <v>4847.01</v>
      </c>
      <c r="U142" s="30">
        <f t="shared" si="8"/>
        <v>0</v>
      </c>
      <c r="V142" s="41"/>
      <c r="W142" s="41"/>
      <c r="X142" s="41"/>
      <c r="Y142" s="7"/>
      <c r="Z142" s="32">
        <f t="shared" si="9"/>
        <v>0</v>
      </c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</row>
    <row r="143" spans="1:59" ht="39.75" customHeight="1" x14ac:dyDescent="0.35">
      <c r="A143" s="22">
        <v>6</v>
      </c>
      <c r="B143" s="27" t="s">
        <v>146</v>
      </c>
      <c r="C143" s="28">
        <v>3135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11200</v>
      </c>
      <c r="N143" s="28">
        <v>0</v>
      </c>
      <c r="O143" s="28">
        <v>0</v>
      </c>
      <c r="P143" s="28">
        <v>0</v>
      </c>
      <c r="Q143" s="28">
        <v>11200</v>
      </c>
      <c r="R143" s="29">
        <v>3029.8</v>
      </c>
      <c r="S143" s="28">
        <v>1120</v>
      </c>
      <c r="T143" s="28">
        <v>7050.2</v>
      </c>
      <c r="U143" s="30">
        <f t="shared" si="8"/>
        <v>0</v>
      </c>
      <c r="V143" s="41"/>
      <c r="W143" s="41"/>
      <c r="X143" s="41"/>
      <c r="Y143" s="7"/>
      <c r="Z143" s="32">
        <f t="shared" si="9"/>
        <v>0</v>
      </c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</row>
    <row r="144" spans="1:59" ht="39.75" customHeight="1" x14ac:dyDescent="0.35">
      <c r="A144" s="22">
        <v>7</v>
      </c>
      <c r="B144" s="27" t="s">
        <v>239</v>
      </c>
      <c r="C144" s="28">
        <v>1251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14400</v>
      </c>
      <c r="O144" s="28">
        <v>0</v>
      </c>
      <c r="P144" s="28">
        <v>0</v>
      </c>
      <c r="Q144" s="28">
        <v>14400</v>
      </c>
      <c r="R144" s="29">
        <v>3895.46</v>
      </c>
      <c r="S144" s="28">
        <v>1440</v>
      </c>
      <c r="T144" s="28">
        <v>9064.5400000000009</v>
      </c>
      <c r="U144" s="30">
        <f t="shared" si="8"/>
        <v>0</v>
      </c>
      <c r="V144" s="41"/>
      <c r="W144" s="41"/>
      <c r="X144" s="41"/>
      <c r="Y144" s="7"/>
      <c r="Z144" s="32">
        <f t="shared" si="9"/>
        <v>0</v>
      </c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</row>
    <row r="145" spans="1:59" ht="39.75" customHeight="1" x14ac:dyDescent="0.35">
      <c r="A145" s="22">
        <v>8</v>
      </c>
      <c r="B145" s="27" t="s">
        <v>47</v>
      </c>
      <c r="C145" s="28">
        <v>2203</v>
      </c>
      <c r="D145" s="28">
        <v>0</v>
      </c>
      <c r="E145" s="28">
        <v>0</v>
      </c>
      <c r="F145" s="28">
        <v>0</v>
      </c>
      <c r="G145" s="28">
        <v>0</v>
      </c>
      <c r="H145" s="28">
        <v>6300</v>
      </c>
      <c r="I145" s="28">
        <v>1400</v>
      </c>
      <c r="J145" s="28">
        <v>1600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9300</v>
      </c>
      <c r="R145" s="29">
        <v>2515.8200000000002</v>
      </c>
      <c r="S145" s="28">
        <v>930</v>
      </c>
      <c r="T145" s="28">
        <v>5854.18</v>
      </c>
      <c r="U145" s="30">
        <f t="shared" si="8"/>
        <v>0</v>
      </c>
      <c r="V145" s="41"/>
      <c r="W145" s="41"/>
      <c r="X145" s="41"/>
      <c r="Y145" s="7"/>
      <c r="Z145" s="32">
        <f t="shared" si="9"/>
        <v>0</v>
      </c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</row>
    <row r="146" spans="1:59" ht="39.75" customHeight="1" x14ac:dyDescent="0.35">
      <c r="A146" s="22">
        <v>9</v>
      </c>
      <c r="B146" s="27" t="s">
        <v>240</v>
      </c>
      <c r="C146" s="28">
        <v>2676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24000</v>
      </c>
      <c r="O146" s="28">
        <v>0</v>
      </c>
      <c r="P146" s="28">
        <v>0</v>
      </c>
      <c r="Q146" s="28">
        <v>24000</v>
      </c>
      <c r="R146" s="29">
        <v>6492.43</v>
      </c>
      <c r="S146" s="28">
        <v>2400</v>
      </c>
      <c r="T146" s="28">
        <v>15107.57</v>
      </c>
      <c r="U146" s="30">
        <f t="shared" si="8"/>
        <v>0</v>
      </c>
      <c r="V146" s="41"/>
      <c r="W146" s="41"/>
      <c r="X146" s="41"/>
      <c r="Y146" s="7"/>
      <c r="Z146" s="32">
        <f t="shared" si="9"/>
        <v>0</v>
      </c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</row>
    <row r="147" spans="1:59" ht="39.75" customHeight="1" x14ac:dyDescent="0.35">
      <c r="A147" s="22">
        <v>10</v>
      </c>
      <c r="B147" s="27" t="s">
        <v>454</v>
      </c>
      <c r="C147" s="28">
        <v>0</v>
      </c>
      <c r="D147" s="28">
        <v>950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950</v>
      </c>
      <c r="R147" s="29">
        <v>256.99</v>
      </c>
      <c r="S147" s="28">
        <v>95</v>
      </c>
      <c r="T147" s="28">
        <v>598.01</v>
      </c>
      <c r="U147" s="30">
        <f t="shared" si="8"/>
        <v>0</v>
      </c>
      <c r="V147" s="31"/>
      <c r="W147" s="31"/>
      <c r="X147" s="31"/>
      <c r="Z147" s="32">
        <f t="shared" si="9"/>
        <v>0</v>
      </c>
      <c r="AA147" s="31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</row>
    <row r="148" spans="1:59" ht="39.75" customHeight="1" x14ac:dyDescent="0.35">
      <c r="A148" s="22">
        <v>11</v>
      </c>
      <c r="B148" s="27" t="s">
        <v>455</v>
      </c>
      <c r="C148" s="28">
        <v>0</v>
      </c>
      <c r="D148" s="28">
        <v>0</v>
      </c>
      <c r="E148" s="28">
        <v>105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105</v>
      </c>
      <c r="R148" s="29">
        <v>28.41</v>
      </c>
      <c r="S148" s="28">
        <v>10.5</v>
      </c>
      <c r="T148" s="28">
        <v>66.09</v>
      </c>
      <c r="U148" s="30">
        <f t="shared" si="8"/>
        <v>0</v>
      </c>
      <c r="V148" s="31"/>
      <c r="W148" s="31"/>
      <c r="X148" s="31"/>
      <c r="Z148" s="32">
        <f t="shared" si="9"/>
        <v>0</v>
      </c>
      <c r="AA148" s="31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</row>
    <row r="149" spans="1:59" ht="39.75" customHeight="1" x14ac:dyDescent="0.35">
      <c r="A149" s="71"/>
      <c r="B149" s="75" t="s">
        <v>483</v>
      </c>
      <c r="C149" s="19">
        <v>15023.4</v>
      </c>
      <c r="D149" s="19">
        <v>950</v>
      </c>
      <c r="E149" s="19">
        <v>105</v>
      </c>
      <c r="F149" s="19">
        <v>0</v>
      </c>
      <c r="G149" s="19">
        <v>1900</v>
      </c>
      <c r="H149" s="19">
        <v>22500</v>
      </c>
      <c r="I149" s="19">
        <v>5150</v>
      </c>
      <c r="J149" s="19">
        <v>5300</v>
      </c>
      <c r="K149" s="19">
        <v>0</v>
      </c>
      <c r="L149" s="19">
        <v>0</v>
      </c>
      <c r="M149" s="19">
        <v>11200</v>
      </c>
      <c r="N149" s="19">
        <v>66600</v>
      </c>
      <c r="O149" s="19">
        <v>0</v>
      </c>
      <c r="P149" s="19">
        <v>0</v>
      </c>
      <c r="Q149" s="19">
        <v>113705</v>
      </c>
      <c r="R149" s="19">
        <v>30759.26</v>
      </c>
      <c r="S149" s="19">
        <v>11370.5</v>
      </c>
      <c r="T149" s="19">
        <v>71575.240000000005</v>
      </c>
      <c r="U149" s="30">
        <f t="shared" ref="U149:U212" si="18">Q149-R149-S149-T149</f>
        <v>0</v>
      </c>
      <c r="V149" s="37">
        <f>Q149-Q146-Q147-Q148-Q145-Q144-Q143-Q142-Q141-Q140-Q139-Q138</f>
        <v>0</v>
      </c>
      <c r="W149" s="37">
        <f>R149-R146-R147-R148-R145-R144-R143-R142-R141-R140-R139-R138</f>
        <v>0</v>
      </c>
      <c r="X149" s="37">
        <f>S149-S146-S147-S148-S145-S144-S143-S142-S141-S140-S139-S138</f>
        <v>0</v>
      </c>
      <c r="Y149" s="37">
        <f>T149-T146-T147-T148-T145-T144-T143-T142-T141-T140-T139-T138</f>
        <v>0</v>
      </c>
      <c r="Z149" s="32">
        <f t="shared" ref="Z149:Z212" si="19">Q149-SUM(D149:P149)</f>
        <v>0</v>
      </c>
      <c r="AA149" s="37">
        <f>D149-D148-D147-D146-D145-D144-D143-D142-D141-D140-D139-D138</f>
        <v>0</v>
      </c>
      <c r="AB149" s="37">
        <f t="shared" ref="AB149:AM149" si="20">E149-E148-E147-E146-E145-E144-E143-E142-E141-E140-E139-E138</f>
        <v>0</v>
      </c>
      <c r="AC149" s="37">
        <f t="shared" si="20"/>
        <v>0</v>
      </c>
      <c r="AD149" s="37">
        <f t="shared" si="20"/>
        <v>0</v>
      </c>
      <c r="AE149" s="37">
        <f t="shared" si="20"/>
        <v>0</v>
      </c>
      <c r="AF149" s="37">
        <f t="shared" si="20"/>
        <v>0</v>
      </c>
      <c r="AG149" s="37">
        <f t="shared" si="20"/>
        <v>0</v>
      </c>
      <c r="AH149" s="37">
        <f t="shared" si="20"/>
        <v>0</v>
      </c>
      <c r="AI149" s="37">
        <f t="shared" si="20"/>
        <v>0</v>
      </c>
      <c r="AJ149" s="37">
        <f t="shared" si="20"/>
        <v>0</v>
      </c>
      <c r="AK149" s="37">
        <f t="shared" si="20"/>
        <v>0</v>
      </c>
      <c r="AL149" s="37">
        <f t="shared" si="20"/>
        <v>0</v>
      </c>
      <c r="AM149" s="37">
        <f t="shared" si="20"/>
        <v>0</v>
      </c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</row>
    <row r="150" spans="1:59" ht="39.75" customHeight="1" x14ac:dyDescent="0.35">
      <c r="A150" s="87" t="s">
        <v>431</v>
      </c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30">
        <f t="shared" si="18"/>
        <v>0</v>
      </c>
      <c r="V150" s="7"/>
      <c r="W150" s="44"/>
      <c r="X150" s="7"/>
      <c r="Y150" s="7"/>
      <c r="Z150" s="32">
        <f t="shared" si="19"/>
        <v>0</v>
      </c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</row>
    <row r="151" spans="1:59" ht="39.75" customHeight="1" x14ac:dyDescent="0.35">
      <c r="A151" s="22">
        <v>1</v>
      </c>
      <c r="B151" s="27" t="s">
        <v>242</v>
      </c>
      <c r="C151" s="28">
        <v>4340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15500</v>
      </c>
      <c r="N151" s="28">
        <v>44520</v>
      </c>
      <c r="O151" s="28">
        <v>0</v>
      </c>
      <c r="P151" s="28">
        <v>0</v>
      </c>
      <c r="Q151" s="28">
        <v>60020</v>
      </c>
      <c r="R151" s="29">
        <v>16236.49</v>
      </c>
      <c r="S151" s="28">
        <v>6002</v>
      </c>
      <c r="T151" s="28">
        <v>37781.51</v>
      </c>
      <c r="U151" s="30">
        <f t="shared" si="18"/>
        <v>0</v>
      </c>
      <c r="V151" s="31"/>
      <c r="W151" s="31"/>
      <c r="X151" s="31"/>
      <c r="Z151" s="32">
        <f t="shared" si="19"/>
        <v>0</v>
      </c>
    </row>
    <row r="152" spans="1:59" ht="39.75" customHeight="1" x14ac:dyDescent="0.35">
      <c r="A152" s="22">
        <v>2</v>
      </c>
      <c r="B152" s="27" t="s">
        <v>243</v>
      </c>
      <c r="C152" s="28">
        <v>3477.6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35700</v>
      </c>
      <c r="O152" s="28">
        <v>0</v>
      </c>
      <c r="P152" s="28">
        <v>0</v>
      </c>
      <c r="Q152" s="28">
        <v>35700</v>
      </c>
      <c r="R152" s="29">
        <v>9657.49</v>
      </c>
      <c r="S152" s="28">
        <v>3570</v>
      </c>
      <c r="T152" s="28">
        <v>22472.51</v>
      </c>
      <c r="U152" s="30">
        <f t="shared" si="18"/>
        <v>0</v>
      </c>
      <c r="V152" s="31"/>
      <c r="W152" s="31"/>
      <c r="X152" s="31"/>
      <c r="Z152" s="32">
        <f t="shared" si="19"/>
        <v>0</v>
      </c>
    </row>
    <row r="153" spans="1:59" ht="39.75" customHeight="1" x14ac:dyDescent="0.35">
      <c r="A153" s="22">
        <v>3</v>
      </c>
      <c r="B153" s="27" t="s">
        <v>244</v>
      </c>
      <c r="C153" s="28">
        <v>972.2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11200</v>
      </c>
      <c r="O153" s="28">
        <v>0</v>
      </c>
      <c r="P153" s="28">
        <v>0</v>
      </c>
      <c r="Q153" s="28">
        <v>11200</v>
      </c>
      <c r="R153" s="29">
        <v>3029.8</v>
      </c>
      <c r="S153" s="28">
        <v>1120</v>
      </c>
      <c r="T153" s="28">
        <v>7050.2</v>
      </c>
      <c r="U153" s="30">
        <f t="shared" si="18"/>
        <v>0</v>
      </c>
      <c r="V153" s="31"/>
      <c r="W153" s="31"/>
      <c r="X153" s="31"/>
      <c r="Z153" s="32">
        <f t="shared" si="19"/>
        <v>0</v>
      </c>
    </row>
    <row r="154" spans="1:59" ht="39.75" customHeight="1" x14ac:dyDescent="0.35">
      <c r="A154" s="22">
        <v>4</v>
      </c>
      <c r="B154" s="27" t="s">
        <v>245</v>
      </c>
      <c r="C154" s="28">
        <v>1105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14000</v>
      </c>
      <c r="O154" s="28">
        <v>0</v>
      </c>
      <c r="P154" s="28">
        <v>0</v>
      </c>
      <c r="Q154" s="28">
        <v>14000</v>
      </c>
      <c r="R154" s="29">
        <v>3787.25</v>
      </c>
      <c r="S154" s="28">
        <v>1400</v>
      </c>
      <c r="T154" s="28">
        <v>8812.75</v>
      </c>
      <c r="U154" s="30">
        <f t="shared" si="18"/>
        <v>0</v>
      </c>
      <c r="V154" s="31"/>
      <c r="W154" s="31"/>
      <c r="X154" s="31"/>
      <c r="Z154" s="32">
        <f t="shared" si="19"/>
        <v>0</v>
      </c>
    </row>
    <row r="155" spans="1:59" ht="39.75" customHeight="1" x14ac:dyDescent="0.35">
      <c r="A155" s="22">
        <v>5</v>
      </c>
      <c r="B155" s="27" t="s">
        <v>438</v>
      </c>
      <c r="C155" s="28">
        <v>4340.5</v>
      </c>
      <c r="D155" s="28">
        <v>250</v>
      </c>
      <c r="E155" s="28">
        <v>21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16500</v>
      </c>
      <c r="N155" s="28">
        <v>0</v>
      </c>
      <c r="O155" s="28">
        <v>0</v>
      </c>
      <c r="P155" s="28">
        <v>0</v>
      </c>
      <c r="Q155" s="28">
        <v>16771</v>
      </c>
      <c r="R155" s="29">
        <v>4536.8599999999997</v>
      </c>
      <c r="S155" s="28">
        <v>1677.1000000000001</v>
      </c>
      <c r="T155" s="28">
        <v>10557.04</v>
      </c>
      <c r="U155" s="30">
        <f t="shared" si="18"/>
        <v>0</v>
      </c>
      <c r="V155" s="31"/>
      <c r="W155" s="31"/>
      <c r="X155" s="31"/>
      <c r="Z155" s="32">
        <f t="shared" si="19"/>
        <v>0</v>
      </c>
    </row>
    <row r="156" spans="1:59" ht="39.75" customHeight="1" x14ac:dyDescent="0.35">
      <c r="A156" s="22">
        <v>6</v>
      </c>
      <c r="B156" s="27" t="s">
        <v>341</v>
      </c>
      <c r="C156" s="28">
        <v>9277.7000000000007</v>
      </c>
      <c r="D156" s="28">
        <v>150</v>
      </c>
      <c r="E156" s="28">
        <v>21</v>
      </c>
      <c r="F156" s="28">
        <v>0</v>
      </c>
      <c r="G156" s="28">
        <v>8700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8871</v>
      </c>
      <c r="R156" s="29">
        <v>2399.77</v>
      </c>
      <c r="S156" s="28">
        <v>887.1</v>
      </c>
      <c r="T156" s="28">
        <v>5584.13</v>
      </c>
      <c r="U156" s="30">
        <f t="shared" si="18"/>
        <v>0</v>
      </c>
      <c r="V156" s="31"/>
      <c r="W156" s="31"/>
      <c r="X156" s="31"/>
      <c r="Z156" s="32">
        <f t="shared" si="19"/>
        <v>0</v>
      </c>
    </row>
    <row r="157" spans="1:59" ht="39.75" customHeight="1" x14ac:dyDescent="0.35">
      <c r="A157" s="22">
        <v>7</v>
      </c>
      <c r="B157" s="27" t="s">
        <v>336</v>
      </c>
      <c r="C157" s="28">
        <v>6138.6</v>
      </c>
      <c r="D157" s="28">
        <v>250</v>
      </c>
      <c r="E157" s="28">
        <v>21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21900</v>
      </c>
      <c r="N157" s="28">
        <v>0</v>
      </c>
      <c r="O157" s="28">
        <v>0</v>
      </c>
      <c r="P157" s="28">
        <v>0</v>
      </c>
      <c r="Q157" s="28">
        <v>22171</v>
      </c>
      <c r="R157" s="29">
        <v>5997.66</v>
      </c>
      <c r="S157" s="28">
        <v>2217.1</v>
      </c>
      <c r="T157" s="28">
        <v>13956.24</v>
      </c>
      <c r="U157" s="30">
        <f t="shared" si="18"/>
        <v>0</v>
      </c>
      <c r="V157" s="31"/>
      <c r="W157" s="31"/>
      <c r="X157" s="31"/>
      <c r="Z157" s="32">
        <f t="shared" si="19"/>
        <v>0</v>
      </c>
    </row>
    <row r="158" spans="1:59" ht="39.75" customHeight="1" x14ac:dyDescent="0.35">
      <c r="A158" s="22">
        <v>8</v>
      </c>
      <c r="B158" s="27" t="s">
        <v>337</v>
      </c>
      <c r="C158" s="28">
        <v>1288.8</v>
      </c>
      <c r="D158" s="28">
        <v>300</v>
      </c>
      <c r="E158" s="28">
        <v>21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10500</v>
      </c>
      <c r="O158" s="28">
        <v>0</v>
      </c>
      <c r="P158" s="28">
        <v>0</v>
      </c>
      <c r="Q158" s="28">
        <v>10821</v>
      </c>
      <c r="R158" s="29">
        <v>2927.28</v>
      </c>
      <c r="S158" s="28">
        <v>1082.1000000000001</v>
      </c>
      <c r="T158" s="28">
        <v>6811.62</v>
      </c>
      <c r="U158" s="30">
        <f t="shared" si="18"/>
        <v>0</v>
      </c>
      <c r="V158" s="31"/>
      <c r="W158" s="31"/>
      <c r="X158" s="31"/>
      <c r="Z158" s="32">
        <f t="shared" si="19"/>
        <v>0</v>
      </c>
    </row>
    <row r="159" spans="1:59" ht="39.75" customHeight="1" x14ac:dyDescent="0.35">
      <c r="A159" s="22">
        <v>9</v>
      </c>
      <c r="B159" s="27" t="s">
        <v>192</v>
      </c>
      <c r="C159" s="28">
        <v>1934.6</v>
      </c>
      <c r="D159" s="28">
        <v>600</v>
      </c>
      <c r="E159" s="28">
        <v>21</v>
      </c>
      <c r="F159" s="28">
        <v>0</v>
      </c>
      <c r="G159" s="28">
        <v>1900</v>
      </c>
      <c r="H159" s="28">
        <v>5500</v>
      </c>
      <c r="I159" s="28">
        <v>1200</v>
      </c>
      <c r="J159" s="28">
        <v>1450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10671</v>
      </c>
      <c r="R159" s="29">
        <v>2886.7</v>
      </c>
      <c r="S159" s="28">
        <v>1067.1000000000001</v>
      </c>
      <c r="T159" s="28">
        <v>6717.2</v>
      </c>
      <c r="U159" s="30">
        <f t="shared" si="18"/>
        <v>0</v>
      </c>
      <c r="V159" s="31"/>
      <c r="W159" s="31"/>
      <c r="X159" s="31"/>
      <c r="Z159" s="32">
        <f t="shared" si="19"/>
        <v>0</v>
      </c>
    </row>
    <row r="160" spans="1:59" ht="39.75" customHeight="1" x14ac:dyDescent="0.35">
      <c r="A160" s="22">
        <v>10</v>
      </c>
      <c r="B160" s="27" t="s">
        <v>152</v>
      </c>
      <c r="C160" s="28">
        <v>1754.6</v>
      </c>
      <c r="D160" s="28">
        <v>600</v>
      </c>
      <c r="E160" s="28">
        <v>21</v>
      </c>
      <c r="F160" s="28">
        <v>0</v>
      </c>
      <c r="G160" s="28">
        <v>1700</v>
      </c>
      <c r="H160" s="28">
        <v>5000</v>
      </c>
      <c r="I160" s="28">
        <v>1100</v>
      </c>
      <c r="J160" s="28">
        <v>1300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9721</v>
      </c>
      <c r="R160" s="29">
        <v>2629.71</v>
      </c>
      <c r="S160" s="28">
        <v>972.1</v>
      </c>
      <c r="T160" s="28">
        <v>6119.19</v>
      </c>
      <c r="U160" s="30">
        <f t="shared" si="18"/>
        <v>0</v>
      </c>
      <c r="V160" s="31"/>
      <c r="W160" s="31"/>
      <c r="X160" s="31"/>
      <c r="Z160" s="32">
        <f t="shared" si="19"/>
        <v>0</v>
      </c>
    </row>
    <row r="161" spans="1:59" ht="39.75" customHeight="1" x14ac:dyDescent="0.35">
      <c r="A161" s="22">
        <v>11</v>
      </c>
      <c r="B161" s="27" t="s">
        <v>193</v>
      </c>
      <c r="C161" s="28">
        <v>1620.3</v>
      </c>
      <c r="D161" s="28">
        <v>600</v>
      </c>
      <c r="E161" s="28">
        <v>21</v>
      </c>
      <c r="F161" s="28">
        <v>0</v>
      </c>
      <c r="G161" s="28">
        <v>1600</v>
      </c>
      <c r="H161" s="28">
        <v>4600</v>
      </c>
      <c r="I161" s="28">
        <v>1000</v>
      </c>
      <c r="J161" s="28">
        <v>1200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9021</v>
      </c>
      <c r="R161" s="29">
        <v>2440.34</v>
      </c>
      <c r="S161" s="28">
        <v>902.1</v>
      </c>
      <c r="T161" s="28">
        <v>5678.56</v>
      </c>
      <c r="U161" s="30">
        <f t="shared" si="18"/>
        <v>0</v>
      </c>
      <c r="V161" s="31"/>
      <c r="W161" s="31"/>
      <c r="X161" s="31"/>
      <c r="Z161" s="32">
        <f t="shared" si="19"/>
        <v>0</v>
      </c>
    </row>
    <row r="162" spans="1:59" ht="39.75" customHeight="1" x14ac:dyDescent="0.35">
      <c r="A162" s="22">
        <v>12</v>
      </c>
      <c r="B162" s="27" t="s">
        <v>439</v>
      </c>
      <c r="C162" s="28">
        <v>822</v>
      </c>
      <c r="D162" s="28">
        <v>250</v>
      </c>
      <c r="E162" s="28">
        <v>21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3100</v>
      </c>
      <c r="N162" s="28">
        <v>0</v>
      </c>
      <c r="O162" s="28">
        <v>0</v>
      </c>
      <c r="P162" s="28">
        <v>0</v>
      </c>
      <c r="Q162" s="28">
        <v>3371</v>
      </c>
      <c r="R162" s="29">
        <v>911.92</v>
      </c>
      <c r="S162" s="28">
        <v>337.1</v>
      </c>
      <c r="T162" s="28">
        <v>2121.98</v>
      </c>
      <c r="U162" s="30">
        <f t="shared" si="18"/>
        <v>0</v>
      </c>
      <c r="V162" s="31"/>
      <c r="W162" s="31"/>
      <c r="X162" s="31"/>
      <c r="Z162" s="32">
        <f t="shared" si="19"/>
        <v>0</v>
      </c>
    </row>
    <row r="163" spans="1:59" s="54" customFormat="1" ht="37.5" customHeight="1" x14ac:dyDescent="0.35">
      <c r="A163" s="22">
        <v>13</v>
      </c>
      <c r="B163" s="27" t="s">
        <v>338</v>
      </c>
      <c r="C163" s="28">
        <v>3345</v>
      </c>
      <c r="D163" s="28">
        <v>250</v>
      </c>
      <c r="E163" s="28">
        <v>21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12000</v>
      </c>
      <c r="N163" s="28">
        <v>0</v>
      </c>
      <c r="O163" s="28">
        <v>0</v>
      </c>
      <c r="P163" s="28">
        <v>0</v>
      </c>
      <c r="Q163" s="28">
        <v>12271</v>
      </c>
      <c r="R163" s="29">
        <v>3319.53</v>
      </c>
      <c r="S163" s="28">
        <v>1227.1000000000001</v>
      </c>
      <c r="T163" s="28">
        <v>7724.37</v>
      </c>
      <c r="U163" s="30">
        <f t="shared" si="18"/>
        <v>0</v>
      </c>
      <c r="V163" s="31"/>
      <c r="W163" s="31"/>
      <c r="X163" s="31"/>
      <c r="Y163" s="8"/>
      <c r="Z163" s="32">
        <f t="shared" si="19"/>
        <v>0</v>
      </c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</row>
    <row r="164" spans="1:59" s="54" customFormat="1" ht="37.5" customHeight="1" x14ac:dyDescent="0.35">
      <c r="A164" s="22">
        <v>14</v>
      </c>
      <c r="B164" s="27" t="s">
        <v>444</v>
      </c>
      <c r="C164" s="28">
        <v>3469</v>
      </c>
      <c r="D164" s="28">
        <v>400</v>
      </c>
      <c r="E164" s="28">
        <v>21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13200</v>
      </c>
      <c r="N164" s="28">
        <v>25400</v>
      </c>
      <c r="O164" s="28">
        <v>0</v>
      </c>
      <c r="P164" s="28">
        <v>0</v>
      </c>
      <c r="Q164" s="28">
        <v>39021</v>
      </c>
      <c r="R164" s="29">
        <v>10555.88</v>
      </c>
      <c r="S164" s="28">
        <v>3902.1000000000004</v>
      </c>
      <c r="T164" s="28">
        <v>24563.02</v>
      </c>
      <c r="U164" s="30">
        <f t="shared" si="18"/>
        <v>0</v>
      </c>
      <c r="V164" s="31"/>
      <c r="W164" s="31"/>
      <c r="X164" s="31"/>
      <c r="Y164" s="8"/>
      <c r="Z164" s="32">
        <f t="shared" si="19"/>
        <v>0</v>
      </c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</row>
    <row r="165" spans="1:59" s="54" customFormat="1" ht="37.5" customHeight="1" x14ac:dyDescent="0.35">
      <c r="A165" s="22">
        <v>15</v>
      </c>
      <c r="B165" s="27" t="s">
        <v>120</v>
      </c>
      <c r="C165" s="28">
        <v>2143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19200</v>
      </c>
      <c r="O165" s="28">
        <v>0</v>
      </c>
      <c r="P165" s="28">
        <v>0</v>
      </c>
      <c r="Q165" s="28">
        <v>19200</v>
      </c>
      <c r="R165" s="29">
        <v>5193.95</v>
      </c>
      <c r="S165" s="28">
        <v>1920</v>
      </c>
      <c r="T165" s="28">
        <v>12086.05</v>
      </c>
      <c r="U165" s="30">
        <f t="shared" si="18"/>
        <v>0</v>
      </c>
      <c r="V165" s="31"/>
      <c r="W165" s="31"/>
      <c r="X165" s="31"/>
      <c r="Y165" s="8"/>
      <c r="Z165" s="32">
        <f t="shared" si="19"/>
        <v>0</v>
      </c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</row>
    <row r="166" spans="1:59" s="54" customFormat="1" ht="37.5" customHeight="1" x14ac:dyDescent="0.35">
      <c r="A166" s="22">
        <v>16</v>
      </c>
      <c r="B166" s="27" t="s">
        <v>434</v>
      </c>
      <c r="C166" s="28">
        <v>845.1</v>
      </c>
      <c r="D166" s="28">
        <v>300</v>
      </c>
      <c r="E166" s="28">
        <v>21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9000</v>
      </c>
      <c r="O166" s="28">
        <v>0</v>
      </c>
      <c r="P166" s="28">
        <v>0</v>
      </c>
      <c r="Q166" s="28">
        <v>9321</v>
      </c>
      <c r="R166" s="29">
        <v>2521.5</v>
      </c>
      <c r="S166" s="28">
        <v>932.1</v>
      </c>
      <c r="T166" s="28">
        <v>5867.4</v>
      </c>
      <c r="U166" s="30">
        <f t="shared" si="18"/>
        <v>0</v>
      </c>
      <c r="V166" s="31"/>
      <c r="W166" s="31"/>
      <c r="X166" s="31"/>
      <c r="Y166" s="8"/>
      <c r="Z166" s="32">
        <f t="shared" si="19"/>
        <v>0</v>
      </c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</row>
    <row r="167" spans="1:59" s="54" customFormat="1" ht="37.5" customHeight="1" x14ac:dyDescent="0.35">
      <c r="A167" s="22">
        <v>17</v>
      </c>
      <c r="B167" s="27" t="s">
        <v>339</v>
      </c>
      <c r="C167" s="28">
        <v>1862.1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  <c r="M167" s="28">
        <v>7000</v>
      </c>
      <c r="N167" s="28">
        <v>0</v>
      </c>
      <c r="O167" s="28">
        <v>0</v>
      </c>
      <c r="P167" s="28">
        <v>0</v>
      </c>
      <c r="Q167" s="28">
        <v>7000</v>
      </c>
      <c r="R167" s="29">
        <v>1893.63</v>
      </c>
      <c r="S167" s="28">
        <v>700</v>
      </c>
      <c r="T167" s="28">
        <v>4406.37</v>
      </c>
      <c r="U167" s="30">
        <f t="shared" si="18"/>
        <v>0</v>
      </c>
      <c r="V167" s="31"/>
      <c r="W167" s="31"/>
      <c r="X167" s="31"/>
      <c r="Y167" s="8"/>
      <c r="Z167" s="32">
        <f t="shared" si="19"/>
        <v>0</v>
      </c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</row>
    <row r="168" spans="1:59" s="54" customFormat="1" ht="37.5" customHeight="1" x14ac:dyDescent="0.35">
      <c r="A168" s="22">
        <v>18</v>
      </c>
      <c r="B168" s="27" t="s">
        <v>454</v>
      </c>
      <c r="C168" s="28">
        <v>0</v>
      </c>
      <c r="D168" s="28">
        <v>1550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1550</v>
      </c>
      <c r="R168" s="29">
        <v>419.3</v>
      </c>
      <c r="S168" s="28">
        <v>155</v>
      </c>
      <c r="T168" s="28">
        <v>975.7</v>
      </c>
      <c r="U168" s="30">
        <f t="shared" si="18"/>
        <v>0</v>
      </c>
      <c r="V168" s="31"/>
      <c r="W168" s="31"/>
      <c r="X168" s="31"/>
      <c r="Y168" s="8"/>
      <c r="Z168" s="32">
        <f t="shared" si="19"/>
        <v>0</v>
      </c>
      <c r="AA168" s="31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</row>
    <row r="169" spans="1:59" s="54" customFormat="1" ht="37.5" customHeight="1" x14ac:dyDescent="0.35">
      <c r="A169" s="22">
        <v>19</v>
      </c>
      <c r="B169" s="27" t="s">
        <v>455</v>
      </c>
      <c r="C169" s="28">
        <v>0</v>
      </c>
      <c r="D169" s="28">
        <v>0</v>
      </c>
      <c r="E169" s="28">
        <v>84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84</v>
      </c>
      <c r="R169" s="29">
        <v>22.71</v>
      </c>
      <c r="S169" s="28">
        <v>8.4</v>
      </c>
      <c r="T169" s="28">
        <v>52.89</v>
      </c>
      <c r="U169" s="30">
        <f t="shared" si="18"/>
        <v>0</v>
      </c>
      <c r="V169" s="31"/>
      <c r="W169" s="31"/>
      <c r="X169" s="31"/>
      <c r="Y169" s="8"/>
      <c r="Z169" s="32">
        <f t="shared" si="19"/>
        <v>0</v>
      </c>
      <c r="AA169" s="31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</row>
    <row r="170" spans="1:59" ht="39.75" customHeight="1" x14ac:dyDescent="0.35">
      <c r="A170" s="71"/>
      <c r="B170" s="75" t="s">
        <v>484</v>
      </c>
      <c r="C170" s="19">
        <v>48736.1</v>
      </c>
      <c r="D170" s="19">
        <v>5500</v>
      </c>
      <c r="E170" s="19">
        <v>315</v>
      </c>
      <c r="F170" s="19">
        <v>0</v>
      </c>
      <c r="G170" s="19">
        <v>13900</v>
      </c>
      <c r="H170" s="19">
        <v>15100</v>
      </c>
      <c r="I170" s="19">
        <v>3300</v>
      </c>
      <c r="J170" s="19">
        <v>3950</v>
      </c>
      <c r="K170" s="19">
        <v>0</v>
      </c>
      <c r="L170" s="19">
        <v>0</v>
      </c>
      <c r="M170" s="19">
        <v>89200</v>
      </c>
      <c r="N170" s="19">
        <v>169520</v>
      </c>
      <c r="O170" s="19">
        <v>0</v>
      </c>
      <c r="P170" s="19">
        <v>0</v>
      </c>
      <c r="Q170" s="19">
        <v>300785</v>
      </c>
      <c r="R170" s="19">
        <v>81367.77</v>
      </c>
      <c r="S170" s="19">
        <v>30078.499999999993</v>
      </c>
      <c r="T170" s="19">
        <v>189338.73</v>
      </c>
      <c r="U170" s="30">
        <f t="shared" si="18"/>
        <v>0</v>
      </c>
      <c r="V170" s="37">
        <f>Q170-Q167-Q168-Q169-Q166-Q165-Q164-Q163-Q162-Q161-Q160-Q159-Q158-Q157-Q156-Q155-Q154-Q153-Q152-Q151</f>
        <v>0</v>
      </c>
      <c r="W170" s="37">
        <f>R170-R167-R168-R169-R166-R165-R164-R163-R162-R161-R160-R159-R158-R157-R156-R155-R154-R153-R152-R151</f>
        <v>0</v>
      </c>
      <c r="X170" s="37">
        <f>S170-S167-S168-S169-S166-S165-S164-S163-S162-S161-S160-S159-S158-S157-S156-S155-S154-S153-S152-S151</f>
        <v>0</v>
      </c>
      <c r="Y170" s="37">
        <f>T170-T167-T168-T169-T166-T165-T164-T163-T162-T161-T160-T159-T158-T157-T156-T155-T154-T153-T152-T151</f>
        <v>0</v>
      </c>
      <c r="Z170" s="32">
        <f t="shared" si="19"/>
        <v>0</v>
      </c>
      <c r="AA170" s="37">
        <f>D170-D169-D168-D167-D166-D165-D164-D163-D162-D161-D160-D159-D158-D157-D156-D155-D154-D153-D152-D151</f>
        <v>0</v>
      </c>
      <c r="AB170" s="37">
        <f t="shared" ref="AB170:AL170" si="21">E170-E169-E168-E167-E166-E165-E164-E163-E162-E161-E160-E159-E158-E157-E156-E155-E154-E153-E152-E151</f>
        <v>0</v>
      </c>
      <c r="AC170" s="37">
        <f t="shared" si="21"/>
        <v>0</v>
      </c>
      <c r="AD170" s="37">
        <f t="shared" si="21"/>
        <v>0</v>
      </c>
      <c r="AE170" s="37">
        <f t="shared" si="21"/>
        <v>0</v>
      </c>
      <c r="AF170" s="37">
        <f t="shared" si="21"/>
        <v>0</v>
      </c>
      <c r="AG170" s="37">
        <f t="shared" si="21"/>
        <v>0</v>
      </c>
      <c r="AH170" s="37">
        <f t="shared" si="21"/>
        <v>0</v>
      </c>
      <c r="AI170" s="37">
        <f t="shared" si="21"/>
        <v>0</v>
      </c>
      <c r="AJ170" s="37">
        <f t="shared" si="21"/>
        <v>0</v>
      </c>
      <c r="AK170" s="37">
        <f t="shared" si="21"/>
        <v>0</v>
      </c>
      <c r="AL170" s="37">
        <f t="shared" si="21"/>
        <v>0</v>
      </c>
      <c r="AM170" s="37">
        <f>P170-P169-P168-P167-P166-P165-P164-P163-P162-P161-P160-P159-P158-P157-P156-P155-P154-P153-P152-P151</f>
        <v>0</v>
      </c>
    </row>
    <row r="171" spans="1:59" ht="30" customHeight="1" x14ac:dyDescent="0.35">
      <c r="A171" s="87" t="s">
        <v>433</v>
      </c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30">
        <f t="shared" si="18"/>
        <v>0</v>
      </c>
      <c r="V171" s="7"/>
      <c r="W171" s="38"/>
      <c r="X171" s="7"/>
      <c r="Y171" s="7"/>
      <c r="Z171" s="32">
        <f t="shared" si="19"/>
        <v>0</v>
      </c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</row>
    <row r="172" spans="1:59" ht="39.75" customHeight="1" x14ac:dyDescent="0.35">
      <c r="A172" s="73">
        <v>1</v>
      </c>
      <c r="B172" s="55" t="s">
        <v>138</v>
      </c>
      <c r="C172" s="29">
        <v>3314.8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8">
        <v>11800</v>
      </c>
      <c r="N172" s="29">
        <v>0</v>
      </c>
      <c r="O172" s="29">
        <v>0</v>
      </c>
      <c r="P172" s="29">
        <v>0</v>
      </c>
      <c r="Q172" s="28">
        <v>11800</v>
      </c>
      <c r="R172" s="29">
        <v>3192.11</v>
      </c>
      <c r="S172" s="28">
        <v>1180</v>
      </c>
      <c r="T172" s="28">
        <v>7427.89</v>
      </c>
      <c r="U172" s="30">
        <f t="shared" si="18"/>
        <v>0</v>
      </c>
      <c r="V172" s="31"/>
      <c r="W172" s="31"/>
      <c r="X172" s="31"/>
      <c r="Z172" s="32">
        <f t="shared" si="19"/>
        <v>0</v>
      </c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</row>
    <row r="173" spans="1:59" ht="39.75" customHeight="1" x14ac:dyDescent="0.35">
      <c r="A173" s="73">
        <v>2</v>
      </c>
      <c r="B173" s="55" t="s">
        <v>252</v>
      </c>
      <c r="C173" s="29">
        <v>928.3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28">
        <v>14400</v>
      </c>
      <c r="O173" s="29">
        <v>0</v>
      </c>
      <c r="P173" s="29">
        <v>0</v>
      </c>
      <c r="Q173" s="28">
        <v>14400</v>
      </c>
      <c r="R173" s="29">
        <v>3895.46</v>
      </c>
      <c r="S173" s="28">
        <v>1440</v>
      </c>
      <c r="T173" s="28">
        <v>9064.5400000000009</v>
      </c>
      <c r="U173" s="30">
        <f t="shared" si="18"/>
        <v>0</v>
      </c>
      <c r="V173" s="31"/>
      <c r="W173" s="31"/>
      <c r="X173" s="31"/>
      <c r="Z173" s="32">
        <f t="shared" si="19"/>
        <v>0</v>
      </c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</row>
    <row r="174" spans="1:59" ht="39.75" customHeight="1" x14ac:dyDescent="0.35">
      <c r="A174" s="73">
        <v>3</v>
      </c>
      <c r="B174" s="55" t="s">
        <v>127</v>
      </c>
      <c r="C174" s="29">
        <v>613.5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8">
        <v>5000</v>
      </c>
      <c r="N174" s="28">
        <v>13200</v>
      </c>
      <c r="O174" s="29">
        <v>0</v>
      </c>
      <c r="P174" s="29">
        <v>0</v>
      </c>
      <c r="Q174" s="28">
        <v>18200</v>
      </c>
      <c r="R174" s="29">
        <v>4923.43</v>
      </c>
      <c r="S174" s="28">
        <v>1820</v>
      </c>
      <c r="T174" s="28">
        <v>11456.57</v>
      </c>
      <c r="U174" s="30">
        <f t="shared" si="18"/>
        <v>0</v>
      </c>
      <c r="V174" s="31"/>
      <c r="W174" s="31"/>
      <c r="X174" s="31"/>
      <c r="Z174" s="32">
        <f t="shared" si="19"/>
        <v>0</v>
      </c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</row>
    <row r="175" spans="1:59" ht="39.75" customHeight="1" x14ac:dyDescent="0.35">
      <c r="A175" s="73">
        <v>4</v>
      </c>
      <c r="B175" s="55" t="s">
        <v>128</v>
      </c>
      <c r="C175" s="29">
        <v>658.2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8">
        <v>5000</v>
      </c>
      <c r="N175" s="29">
        <v>0</v>
      </c>
      <c r="O175" s="29">
        <v>0</v>
      </c>
      <c r="P175" s="29">
        <v>0</v>
      </c>
      <c r="Q175" s="28">
        <v>5000</v>
      </c>
      <c r="R175" s="29">
        <v>1352.59</v>
      </c>
      <c r="S175" s="28">
        <v>500</v>
      </c>
      <c r="T175" s="28">
        <v>3147.41</v>
      </c>
      <c r="U175" s="30">
        <f t="shared" si="18"/>
        <v>0</v>
      </c>
      <c r="V175" s="31"/>
      <c r="W175" s="31"/>
      <c r="X175" s="31"/>
      <c r="Z175" s="32">
        <f t="shared" si="19"/>
        <v>0</v>
      </c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</row>
    <row r="176" spans="1:59" ht="39.75" customHeight="1" x14ac:dyDescent="0.35">
      <c r="A176" s="73">
        <v>5</v>
      </c>
      <c r="B176" s="55" t="s">
        <v>129</v>
      </c>
      <c r="C176" s="29">
        <v>616.6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8">
        <v>5000</v>
      </c>
      <c r="N176" s="28">
        <v>0</v>
      </c>
      <c r="O176" s="29">
        <v>0</v>
      </c>
      <c r="P176" s="29">
        <v>0</v>
      </c>
      <c r="Q176" s="28">
        <v>5000</v>
      </c>
      <c r="R176" s="29">
        <v>1352.59</v>
      </c>
      <c r="S176" s="28">
        <v>500</v>
      </c>
      <c r="T176" s="28">
        <v>3147.41</v>
      </c>
      <c r="U176" s="30">
        <f t="shared" si="18"/>
        <v>0</v>
      </c>
      <c r="V176" s="31"/>
      <c r="W176" s="31"/>
      <c r="X176" s="31"/>
      <c r="Z176" s="32">
        <f t="shared" si="19"/>
        <v>0</v>
      </c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</row>
    <row r="177" spans="1:59" ht="39.75" customHeight="1" x14ac:dyDescent="0.35">
      <c r="A177" s="73">
        <v>6</v>
      </c>
      <c r="B177" s="55" t="s">
        <v>254</v>
      </c>
      <c r="C177" s="29">
        <v>4538.6000000000004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8">
        <v>16200</v>
      </c>
      <c r="N177" s="28">
        <v>0</v>
      </c>
      <c r="O177" s="29">
        <v>0</v>
      </c>
      <c r="P177" s="29">
        <v>0</v>
      </c>
      <c r="Q177" s="28">
        <v>16200</v>
      </c>
      <c r="R177" s="29">
        <v>4382.3900000000003</v>
      </c>
      <c r="S177" s="28">
        <v>1620</v>
      </c>
      <c r="T177" s="28">
        <v>10197.61</v>
      </c>
      <c r="U177" s="30">
        <f t="shared" si="18"/>
        <v>0</v>
      </c>
      <c r="V177" s="31"/>
      <c r="W177" s="31"/>
      <c r="X177" s="31"/>
      <c r="Z177" s="32">
        <f t="shared" si="19"/>
        <v>0</v>
      </c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</row>
    <row r="178" spans="1:59" ht="39.75" customHeight="1" x14ac:dyDescent="0.35">
      <c r="A178" s="73">
        <v>7</v>
      </c>
      <c r="B178" s="55" t="s">
        <v>344</v>
      </c>
      <c r="C178" s="29">
        <v>2345.3000000000002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8">
        <v>8400</v>
      </c>
      <c r="N178" s="28">
        <v>0</v>
      </c>
      <c r="O178" s="29">
        <v>0</v>
      </c>
      <c r="P178" s="29">
        <v>0</v>
      </c>
      <c r="Q178" s="28">
        <v>8400</v>
      </c>
      <c r="R178" s="29">
        <v>2272.35</v>
      </c>
      <c r="S178" s="28">
        <v>840</v>
      </c>
      <c r="T178" s="28">
        <v>5287.65</v>
      </c>
      <c r="U178" s="30">
        <f t="shared" si="18"/>
        <v>0</v>
      </c>
      <c r="V178" s="31"/>
      <c r="W178" s="31"/>
      <c r="X178" s="31"/>
      <c r="Z178" s="32">
        <f t="shared" si="19"/>
        <v>0</v>
      </c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</row>
    <row r="179" spans="1:59" ht="39.75" customHeight="1" x14ac:dyDescent="0.35">
      <c r="A179" s="73">
        <v>8</v>
      </c>
      <c r="B179" s="55" t="s">
        <v>258</v>
      </c>
      <c r="C179" s="29">
        <v>1488.6</v>
      </c>
      <c r="D179" s="29">
        <v>0</v>
      </c>
      <c r="E179" s="29">
        <v>0</v>
      </c>
      <c r="F179" s="29">
        <v>0</v>
      </c>
      <c r="G179" s="28">
        <v>1400</v>
      </c>
      <c r="H179" s="28">
        <v>4300</v>
      </c>
      <c r="I179" s="28">
        <v>1000</v>
      </c>
      <c r="J179" s="28">
        <v>1100</v>
      </c>
      <c r="K179" s="29">
        <v>0</v>
      </c>
      <c r="L179" s="29">
        <v>0</v>
      </c>
      <c r="M179" s="29">
        <v>0</v>
      </c>
      <c r="N179" s="28">
        <v>13200</v>
      </c>
      <c r="O179" s="29">
        <v>0</v>
      </c>
      <c r="P179" s="29">
        <v>0</v>
      </c>
      <c r="Q179" s="28">
        <v>21000</v>
      </c>
      <c r="R179" s="29">
        <v>5680.88</v>
      </c>
      <c r="S179" s="28">
        <v>2100</v>
      </c>
      <c r="T179" s="28">
        <v>13219.12</v>
      </c>
      <c r="U179" s="30">
        <f t="shared" si="18"/>
        <v>0</v>
      </c>
      <c r="V179" s="31"/>
      <c r="W179" s="31"/>
      <c r="X179" s="31"/>
      <c r="Z179" s="32">
        <f t="shared" si="19"/>
        <v>0</v>
      </c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</row>
    <row r="180" spans="1:59" ht="39.75" customHeight="1" x14ac:dyDescent="0.35">
      <c r="A180" s="73">
        <v>9</v>
      </c>
      <c r="B180" s="55" t="s">
        <v>259</v>
      </c>
      <c r="C180" s="29">
        <v>806</v>
      </c>
      <c r="D180" s="28">
        <v>0</v>
      </c>
      <c r="E180" s="28">
        <v>0</v>
      </c>
      <c r="F180" s="28">
        <v>0</v>
      </c>
      <c r="G180" s="28">
        <v>0</v>
      </c>
      <c r="H180" s="28">
        <v>2300</v>
      </c>
      <c r="I180" s="28">
        <v>500</v>
      </c>
      <c r="J180" s="28">
        <v>600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3400</v>
      </c>
      <c r="R180" s="29">
        <v>919.76</v>
      </c>
      <c r="S180" s="28">
        <v>340</v>
      </c>
      <c r="T180" s="28">
        <v>2140.2399999999998</v>
      </c>
      <c r="U180" s="30">
        <f t="shared" si="18"/>
        <v>0</v>
      </c>
      <c r="V180" s="31"/>
      <c r="W180" s="31"/>
      <c r="X180" s="31"/>
      <c r="Z180" s="32">
        <f t="shared" si="19"/>
        <v>0</v>
      </c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</row>
    <row r="181" spans="1:59" ht="39.75" customHeight="1" x14ac:dyDescent="0.35">
      <c r="A181" s="73">
        <v>10</v>
      </c>
      <c r="B181" s="55" t="s">
        <v>452</v>
      </c>
      <c r="C181" s="29">
        <v>839.4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28">
        <v>17800</v>
      </c>
      <c r="O181" s="29">
        <v>0</v>
      </c>
      <c r="P181" s="29">
        <v>0</v>
      </c>
      <c r="Q181" s="28">
        <v>17800</v>
      </c>
      <c r="R181" s="29">
        <v>4815.22</v>
      </c>
      <c r="S181" s="28">
        <v>1780</v>
      </c>
      <c r="T181" s="28">
        <v>11204.78</v>
      </c>
      <c r="U181" s="30">
        <f t="shared" si="18"/>
        <v>0</v>
      </c>
      <c r="V181" s="31"/>
      <c r="W181" s="31"/>
      <c r="X181" s="31"/>
      <c r="Z181" s="32">
        <f t="shared" si="19"/>
        <v>0</v>
      </c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</row>
    <row r="182" spans="1:59" ht="39.75" customHeight="1" x14ac:dyDescent="0.35">
      <c r="A182" s="73">
        <v>11</v>
      </c>
      <c r="B182" s="55" t="s">
        <v>343</v>
      </c>
      <c r="C182" s="29">
        <v>642.79999999999995</v>
      </c>
      <c r="D182" s="29">
        <v>0</v>
      </c>
      <c r="E182" s="29">
        <v>0</v>
      </c>
      <c r="F182" s="29">
        <v>0</v>
      </c>
      <c r="G182" s="29">
        <v>0</v>
      </c>
      <c r="H182" s="29">
        <v>0</v>
      </c>
      <c r="I182" s="29">
        <v>0</v>
      </c>
      <c r="J182" s="29">
        <v>0</v>
      </c>
      <c r="K182" s="29">
        <v>0</v>
      </c>
      <c r="L182" s="29">
        <v>0</v>
      </c>
      <c r="M182" s="29">
        <v>0</v>
      </c>
      <c r="N182" s="28">
        <v>9600</v>
      </c>
      <c r="O182" s="29">
        <v>0</v>
      </c>
      <c r="P182" s="29">
        <v>0</v>
      </c>
      <c r="Q182" s="28">
        <v>9600</v>
      </c>
      <c r="R182" s="29">
        <v>2596.9699999999998</v>
      </c>
      <c r="S182" s="28">
        <v>960</v>
      </c>
      <c r="T182" s="28">
        <v>6043.03</v>
      </c>
      <c r="U182" s="30">
        <f t="shared" si="18"/>
        <v>0</v>
      </c>
      <c r="V182" s="31"/>
      <c r="W182" s="31"/>
      <c r="X182" s="31"/>
      <c r="Z182" s="32">
        <f t="shared" si="19"/>
        <v>0</v>
      </c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</row>
    <row r="183" spans="1:59" ht="39.75" customHeight="1" x14ac:dyDescent="0.35">
      <c r="A183" s="73">
        <v>12</v>
      </c>
      <c r="B183" s="55" t="s">
        <v>260</v>
      </c>
      <c r="C183" s="29">
        <v>676.8</v>
      </c>
      <c r="D183" s="29">
        <v>0</v>
      </c>
      <c r="E183" s="29">
        <v>0</v>
      </c>
      <c r="F183" s="29">
        <v>0</v>
      </c>
      <c r="G183" s="29">
        <v>0</v>
      </c>
      <c r="H183" s="28">
        <v>2000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8">
        <v>2000</v>
      </c>
      <c r="R183" s="29">
        <v>541.04</v>
      </c>
      <c r="S183" s="28">
        <v>200</v>
      </c>
      <c r="T183" s="28">
        <v>1258.96</v>
      </c>
      <c r="U183" s="30">
        <f t="shared" si="18"/>
        <v>0</v>
      </c>
      <c r="V183" s="31"/>
      <c r="W183" s="31"/>
      <c r="X183" s="31"/>
      <c r="Z183" s="32">
        <f t="shared" si="19"/>
        <v>0</v>
      </c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</row>
    <row r="184" spans="1:59" ht="39.75" customHeight="1" x14ac:dyDescent="0.35">
      <c r="A184" s="73">
        <v>13</v>
      </c>
      <c r="B184" s="55" t="s">
        <v>154</v>
      </c>
      <c r="C184" s="29">
        <v>1214.58</v>
      </c>
      <c r="D184" s="29">
        <v>0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29">
        <v>0</v>
      </c>
      <c r="L184" s="29">
        <v>0</v>
      </c>
      <c r="M184" s="29">
        <v>0</v>
      </c>
      <c r="N184" s="28">
        <v>14000</v>
      </c>
      <c r="O184" s="29">
        <v>0</v>
      </c>
      <c r="P184" s="29">
        <v>0</v>
      </c>
      <c r="Q184" s="28">
        <v>14000</v>
      </c>
      <c r="R184" s="29">
        <v>3787.25</v>
      </c>
      <c r="S184" s="28">
        <v>1400</v>
      </c>
      <c r="T184" s="28">
        <v>8812.75</v>
      </c>
      <c r="U184" s="30">
        <f t="shared" si="18"/>
        <v>0</v>
      </c>
      <c r="V184" s="31"/>
      <c r="W184" s="31"/>
      <c r="X184" s="31"/>
      <c r="Z184" s="32">
        <f t="shared" si="19"/>
        <v>0</v>
      </c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</row>
    <row r="185" spans="1:59" ht="39.75" customHeight="1" x14ac:dyDescent="0.35">
      <c r="A185" s="73">
        <v>14</v>
      </c>
      <c r="B185" s="55" t="s">
        <v>345</v>
      </c>
      <c r="C185" s="29">
        <v>508.82</v>
      </c>
      <c r="D185" s="29">
        <v>0</v>
      </c>
      <c r="E185" s="29">
        <v>0</v>
      </c>
      <c r="F185" s="29">
        <v>0</v>
      </c>
      <c r="G185" s="28">
        <v>500</v>
      </c>
      <c r="H185" s="28">
        <v>1500</v>
      </c>
      <c r="I185" s="28">
        <v>350</v>
      </c>
      <c r="J185" s="28">
        <v>400</v>
      </c>
      <c r="K185" s="29">
        <v>0</v>
      </c>
      <c r="L185" s="29">
        <v>0</v>
      </c>
      <c r="M185" s="29">
        <v>0</v>
      </c>
      <c r="N185" s="29">
        <v>0</v>
      </c>
      <c r="O185" s="29">
        <v>0</v>
      </c>
      <c r="P185" s="29">
        <v>0</v>
      </c>
      <c r="Q185" s="28">
        <v>2750</v>
      </c>
      <c r="R185" s="29">
        <v>743.92</v>
      </c>
      <c r="S185" s="28">
        <v>275</v>
      </c>
      <c r="T185" s="28">
        <v>1731.08</v>
      </c>
      <c r="U185" s="30">
        <f t="shared" si="18"/>
        <v>0</v>
      </c>
      <c r="V185" s="31"/>
      <c r="W185" s="31"/>
      <c r="X185" s="31"/>
      <c r="Z185" s="32">
        <f t="shared" si="19"/>
        <v>0</v>
      </c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</row>
    <row r="186" spans="1:59" ht="39.75" customHeight="1" x14ac:dyDescent="0.35">
      <c r="A186" s="73">
        <v>15</v>
      </c>
      <c r="B186" s="55" t="s">
        <v>448</v>
      </c>
      <c r="C186" s="29">
        <v>510.88</v>
      </c>
      <c r="D186" s="29">
        <v>0</v>
      </c>
      <c r="E186" s="29">
        <v>0</v>
      </c>
      <c r="F186" s="29">
        <v>0</v>
      </c>
      <c r="G186" s="29">
        <v>0</v>
      </c>
      <c r="H186" s="29">
        <v>0</v>
      </c>
      <c r="I186" s="29">
        <v>0</v>
      </c>
      <c r="J186" s="29">
        <v>0</v>
      </c>
      <c r="K186" s="29">
        <v>0</v>
      </c>
      <c r="L186" s="29">
        <v>0</v>
      </c>
      <c r="M186" s="29">
        <v>0</v>
      </c>
      <c r="N186" s="28">
        <v>10000</v>
      </c>
      <c r="O186" s="29">
        <v>0</v>
      </c>
      <c r="P186" s="29">
        <v>0</v>
      </c>
      <c r="Q186" s="28">
        <v>10000</v>
      </c>
      <c r="R186" s="29">
        <v>2705.18</v>
      </c>
      <c r="S186" s="28">
        <v>1000</v>
      </c>
      <c r="T186" s="28">
        <v>6294.82</v>
      </c>
      <c r="U186" s="30">
        <f t="shared" si="18"/>
        <v>0</v>
      </c>
      <c r="V186" s="31"/>
      <c r="W186" s="31"/>
      <c r="X186" s="31"/>
      <c r="Z186" s="32">
        <f t="shared" si="19"/>
        <v>0</v>
      </c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</row>
    <row r="187" spans="1:59" ht="39.75" customHeight="1" x14ac:dyDescent="0.35">
      <c r="A187" s="73">
        <v>16</v>
      </c>
      <c r="B187" s="55" t="s">
        <v>346</v>
      </c>
      <c r="C187" s="29">
        <v>1163.2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8">
        <v>4500</v>
      </c>
      <c r="N187" s="29">
        <v>0</v>
      </c>
      <c r="O187" s="29">
        <v>0</v>
      </c>
      <c r="P187" s="29">
        <v>0</v>
      </c>
      <c r="Q187" s="28">
        <v>4500</v>
      </c>
      <c r="R187" s="29">
        <v>1217.33</v>
      </c>
      <c r="S187" s="28">
        <v>450</v>
      </c>
      <c r="T187" s="28">
        <v>2832.67</v>
      </c>
      <c r="U187" s="30">
        <f t="shared" si="18"/>
        <v>0</v>
      </c>
      <c r="V187" s="31"/>
      <c r="W187" s="31"/>
      <c r="X187" s="31"/>
      <c r="Z187" s="32">
        <f t="shared" si="19"/>
        <v>0</v>
      </c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</row>
    <row r="188" spans="1:59" ht="39.75" customHeight="1" x14ac:dyDescent="0.35">
      <c r="A188" s="73">
        <v>17</v>
      </c>
      <c r="B188" s="55" t="s">
        <v>347</v>
      </c>
      <c r="C188" s="29">
        <v>3220.8</v>
      </c>
      <c r="D188" s="29">
        <v>0</v>
      </c>
      <c r="E188" s="29">
        <v>0</v>
      </c>
      <c r="F188" s="29">
        <v>0</v>
      </c>
      <c r="G188" s="28">
        <v>3100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0</v>
      </c>
      <c r="Q188" s="28">
        <v>3100</v>
      </c>
      <c r="R188" s="29">
        <v>838.61</v>
      </c>
      <c r="S188" s="28">
        <v>310</v>
      </c>
      <c r="T188" s="28">
        <v>1951.39</v>
      </c>
      <c r="U188" s="30">
        <f t="shared" si="18"/>
        <v>0</v>
      </c>
      <c r="V188" s="31"/>
      <c r="W188" s="31"/>
      <c r="X188" s="31"/>
      <c r="Z188" s="32">
        <f t="shared" si="19"/>
        <v>0</v>
      </c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</row>
    <row r="189" spans="1:59" ht="39.75" customHeight="1" x14ac:dyDescent="0.35">
      <c r="A189" s="73">
        <v>18</v>
      </c>
      <c r="B189" s="55" t="s">
        <v>156</v>
      </c>
      <c r="C189" s="29">
        <v>2365.17</v>
      </c>
      <c r="D189" s="29">
        <v>0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8">
        <v>25200</v>
      </c>
      <c r="O189" s="29">
        <v>0</v>
      </c>
      <c r="P189" s="29">
        <v>0</v>
      </c>
      <c r="Q189" s="28">
        <v>25200</v>
      </c>
      <c r="R189" s="29">
        <v>6817.05</v>
      </c>
      <c r="S189" s="28">
        <v>2520</v>
      </c>
      <c r="T189" s="28">
        <v>15862.95</v>
      </c>
      <c r="U189" s="30">
        <f t="shared" si="18"/>
        <v>0</v>
      </c>
      <c r="V189" s="31"/>
      <c r="W189" s="31"/>
      <c r="X189" s="31"/>
      <c r="Z189" s="32">
        <f t="shared" si="19"/>
        <v>0</v>
      </c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</row>
    <row r="190" spans="1:59" ht="39.75" customHeight="1" x14ac:dyDescent="0.35">
      <c r="A190" s="73">
        <v>19</v>
      </c>
      <c r="B190" s="55" t="s">
        <v>348</v>
      </c>
      <c r="C190" s="29">
        <v>562.44000000000005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8">
        <v>9000</v>
      </c>
      <c r="O190" s="29">
        <v>0</v>
      </c>
      <c r="P190" s="29">
        <v>0</v>
      </c>
      <c r="Q190" s="28">
        <v>9000</v>
      </c>
      <c r="R190" s="29">
        <v>2434.66</v>
      </c>
      <c r="S190" s="28">
        <v>900</v>
      </c>
      <c r="T190" s="28">
        <v>5665.34</v>
      </c>
      <c r="U190" s="30">
        <f t="shared" si="18"/>
        <v>0</v>
      </c>
      <c r="V190" s="31"/>
      <c r="W190" s="31"/>
      <c r="X190" s="31"/>
      <c r="Z190" s="32">
        <f t="shared" si="19"/>
        <v>0</v>
      </c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</row>
    <row r="191" spans="1:59" ht="39.75" customHeight="1" x14ac:dyDescent="0.35">
      <c r="A191" s="73">
        <v>20</v>
      </c>
      <c r="B191" s="55" t="s">
        <v>349</v>
      </c>
      <c r="C191" s="29">
        <v>2357.6799999999998</v>
      </c>
      <c r="D191" s="29">
        <v>0</v>
      </c>
      <c r="E191" s="29">
        <v>0</v>
      </c>
      <c r="F191" s="29">
        <v>0</v>
      </c>
      <c r="G191" s="28">
        <v>2300</v>
      </c>
      <c r="H191" s="28">
        <v>6700</v>
      </c>
      <c r="I191" s="28">
        <v>1500</v>
      </c>
      <c r="J191" s="28">
        <v>1800</v>
      </c>
      <c r="K191" s="29">
        <v>0</v>
      </c>
      <c r="L191" s="29">
        <v>0</v>
      </c>
      <c r="M191" s="28">
        <v>8400</v>
      </c>
      <c r="N191" s="28">
        <v>18000</v>
      </c>
      <c r="O191" s="29">
        <v>0</v>
      </c>
      <c r="P191" s="29">
        <v>0</v>
      </c>
      <c r="Q191" s="28">
        <v>38700</v>
      </c>
      <c r="R191" s="29">
        <v>10469.049999999999</v>
      </c>
      <c r="S191" s="28">
        <v>3870</v>
      </c>
      <c r="T191" s="28">
        <v>24360.95</v>
      </c>
      <c r="U191" s="30">
        <f t="shared" si="18"/>
        <v>0</v>
      </c>
      <c r="V191" s="31"/>
      <c r="W191" s="31"/>
      <c r="X191" s="31"/>
      <c r="Z191" s="32">
        <f t="shared" si="19"/>
        <v>0</v>
      </c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</row>
    <row r="192" spans="1:59" ht="39.75" customHeight="1" x14ac:dyDescent="0.35">
      <c r="A192" s="73">
        <v>21</v>
      </c>
      <c r="B192" s="55" t="s">
        <v>153</v>
      </c>
      <c r="C192" s="29">
        <v>1509.72</v>
      </c>
      <c r="D192" s="29">
        <v>0</v>
      </c>
      <c r="E192" s="29">
        <v>0</v>
      </c>
      <c r="F192" s="29">
        <v>0</v>
      </c>
      <c r="G192" s="28">
        <v>1500</v>
      </c>
      <c r="H192" s="28">
        <v>4300</v>
      </c>
      <c r="I192" s="28">
        <v>1000</v>
      </c>
      <c r="J192" s="28">
        <v>1100</v>
      </c>
      <c r="K192" s="29">
        <v>0</v>
      </c>
      <c r="L192" s="29">
        <v>0</v>
      </c>
      <c r="M192" s="29">
        <v>0</v>
      </c>
      <c r="N192" s="28">
        <v>18200</v>
      </c>
      <c r="O192" s="29">
        <v>0</v>
      </c>
      <c r="P192" s="29">
        <v>0</v>
      </c>
      <c r="Q192" s="28">
        <v>26100</v>
      </c>
      <c r="R192" s="29">
        <v>7060.52</v>
      </c>
      <c r="S192" s="28">
        <v>2610</v>
      </c>
      <c r="T192" s="28">
        <v>16429.48</v>
      </c>
      <c r="U192" s="30">
        <f t="shared" si="18"/>
        <v>0</v>
      </c>
      <c r="V192" s="31"/>
      <c r="W192" s="31"/>
      <c r="X192" s="31"/>
      <c r="Z192" s="32">
        <f t="shared" si="19"/>
        <v>0</v>
      </c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</row>
    <row r="193" spans="1:59" ht="39.75" customHeight="1" x14ac:dyDescent="0.35">
      <c r="A193" s="73">
        <v>22</v>
      </c>
      <c r="B193" s="55" t="s">
        <v>85</v>
      </c>
      <c r="C193" s="29">
        <v>1212.68</v>
      </c>
      <c r="D193" s="29">
        <v>0</v>
      </c>
      <c r="E193" s="29">
        <v>0</v>
      </c>
      <c r="F193" s="29">
        <v>0</v>
      </c>
      <c r="G193" s="28">
        <v>1200</v>
      </c>
      <c r="H193" s="28">
        <v>3500</v>
      </c>
      <c r="I193" s="28">
        <v>800</v>
      </c>
      <c r="J193" s="28">
        <v>900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28">
        <v>6400</v>
      </c>
      <c r="R193" s="29">
        <v>1731.32</v>
      </c>
      <c r="S193" s="28">
        <v>640</v>
      </c>
      <c r="T193" s="28">
        <v>4028.68</v>
      </c>
      <c r="U193" s="30">
        <f t="shared" si="18"/>
        <v>0</v>
      </c>
      <c r="V193" s="31"/>
      <c r="W193" s="31"/>
      <c r="X193" s="31"/>
      <c r="Z193" s="32">
        <f t="shared" si="19"/>
        <v>0</v>
      </c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</row>
    <row r="194" spans="1:59" ht="39.75" customHeight="1" x14ac:dyDescent="0.35">
      <c r="A194" s="73">
        <v>23</v>
      </c>
      <c r="B194" s="55" t="s">
        <v>262</v>
      </c>
      <c r="C194" s="29">
        <v>936.4</v>
      </c>
      <c r="D194" s="29">
        <v>0</v>
      </c>
      <c r="E194" s="29">
        <v>0</v>
      </c>
      <c r="F194" s="29">
        <v>0</v>
      </c>
      <c r="G194" s="28">
        <v>900</v>
      </c>
      <c r="H194" s="28">
        <v>2700</v>
      </c>
      <c r="I194" s="28">
        <v>600</v>
      </c>
      <c r="J194" s="28">
        <v>700</v>
      </c>
      <c r="K194" s="29">
        <v>0</v>
      </c>
      <c r="L194" s="29">
        <v>0</v>
      </c>
      <c r="M194" s="28">
        <v>3400</v>
      </c>
      <c r="N194" s="28">
        <v>12000</v>
      </c>
      <c r="O194" s="29">
        <v>0</v>
      </c>
      <c r="P194" s="29">
        <v>0</v>
      </c>
      <c r="Q194" s="28">
        <v>20300</v>
      </c>
      <c r="R194" s="29">
        <v>5491.52</v>
      </c>
      <c r="S194" s="28">
        <v>2030</v>
      </c>
      <c r="T194" s="28">
        <v>12778.48</v>
      </c>
      <c r="U194" s="30">
        <f t="shared" si="18"/>
        <v>0</v>
      </c>
      <c r="V194" s="31"/>
      <c r="W194" s="31"/>
      <c r="X194" s="31"/>
      <c r="Z194" s="32">
        <f t="shared" si="19"/>
        <v>0</v>
      </c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</row>
    <row r="195" spans="1:59" ht="39.75" customHeight="1" x14ac:dyDescent="0.35">
      <c r="A195" s="73">
        <v>24</v>
      </c>
      <c r="B195" s="55" t="s">
        <v>263</v>
      </c>
      <c r="C195" s="29">
        <v>4415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8">
        <v>39600</v>
      </c>
      <c r="O195" s="29">
        <v>0</v>
      </c>
      <c r="P195" s="29">
        <v>0</v>
      </c>
      <c r="Q195" s="28">
        <v>39600</v>
      </c>
      <c r="R195" s="29">
        <v>10712.51</v>
      </c>
      <c r="S195" s="28">
        <v>3960</v>
      </c>
      <c r="T195" s="28">
        <v>24927.49</v>
      </c>
      <c r="U195" s="30">
        <f t="shared" si="18"/>
        <v>0</v>
      </c>
      <c r="V195" s="31"/>
      <c r="W195" s="31"/>
      <c r="X195" s="31"/>
      <c r="Z195" s="32">
        <f t="shared" si="19"/>
        <v>0</v>
      </c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</row>
    <row r="196" spans="1:59" ht="39.75" customHeight="1" x14ac:dyDescent="0.35">
      <c r="A196" s="73">
        <v>25</v>
      </c>
      <c r="B196" s="55" t="s">
        <v>350</v>
      </c>
      <c r="C196" s="29">
        <v>376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8">
        <v>4500</v>
      </c>
      <c r="N196" s="28">
        <v>8000</v>
      </c>
      <c r="O196" s="29">
        <v>0</v>
      </c>
      <c r="P196" s="29">
        <v>0</v>
      </c>
      <c r="Q196" s="28">
        <v>12500</v>
      </c>
      <c r="R196" s="29">
        <v>3381.48</v>
      </c>
      <c r="S196" s="28">
        <v>1250</v>
      </c>
      <c r="T196" s="28">
        <v>7868.52</v>
      </c>
      <c r="U196" s="30">
        <f t="shared" si="18"/>
        <v>0</v>
      </c>
      <c r="V196" s="31"/>
      <c r="W196" s="31"/>
      <c r="X196" s="31"/>
      <c r="Z196" s="32">
        <f t="shared" si="19"/>
        <v>0</v>
      </c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</row>
    <row r="197" spans="1:59" ht="39.75" customHeight="1" x14ac:dyDescent="0.35">
      <c r="A197" s="73">
        <v>26</v>
      </c>
      <c r="B197" s="55" t="s">
        <v>151</v>
      </c>
      <c r="C197" s="29">
        <v>3718</v>
      </c>
      <c r="D197" s="29">
        <v>0</v>
      </c>
      <c r="E197" s="29">
        <v>0</v>
      </c>
      <c r="F197" s="29">
        <v>0</v>
      </c>
      <c r="G197" s="29">
        <v>0</v>
      </c>
      <c r="H197" s="29">
        <v>0</v>
      </c>
      <c r="I197" s="29">
        <v>0</v>
      </c>
      <c r="J197" s="29">
        <v>0</v>
      </c>
      <c r="K197" s="29">
        <v>0</v>
      </c>
      <c r="L197" s="29">
        <v>0</v>
      </c>
      <c r="M197" s="28">
        <v>13300</v>
      </c>
      <c r="N197" s="29">
        <v>0</v>
      </c>
      <c r="O197" s="29">
        <v>0</v>
      </c>
      <c r="P197" s="29">
        <v>0</v>
      </c>
      <c r="Q197" s="28">
        <v>13300</v>
      </c>
      <c r="R197" s="29">
        <v>3597.89</v>
      </c>
      <c r="S197" s="28">
        <v>1330</v>
      </c>
      <c r="T197" s="28">
        <v>8372.11</v>
      </c>
      <c r="U197" s="30">
        <f t="shared" si="18"/>
        <v>0</v>
      </c>
      <c r="V197" s="31"/>
      <c r="W197" s="31"/>
      <c r="X197" s="31"/>
      <c r="Z197" s="32">
        <f t="shared" si="19"/>
        <v>0</v>
      </c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</row>
    <row r="198" spans="1:59" ht="39.75" customHeight="1" x14ac:dyDescent="0.35">
      <c r="A198" s="73">
        <v>27</v>
      </c>
      <c r="B198" s="55" t="s">
        <v>125</v>
      </c>
      <c r="C198" s="29">
        <v>3133</v>
      </c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8">
        <v>11200</v>
      </c>
      <c r="N198" s="29">
        <v>0</v>
      </c>
      <c r="O198" s="29">
        <v>0</v>
      </c>
      <c r="P198" s="29">
        <v>0</v>
      </c>
      <c r="Q198" s="28">
        <v>11200</v>
      </c>
      <c r="R198" s="29">
        <v>3029.8</v>
      </c>
      <c r="S198" s="28">
        <v>1120</v>
      </c>
      <c r="T198" s="28">
        <v>7050.2</v>
      </c>
      <c r="U198" s="30">
        <f t="shared" si="18"/>
        <v>0</v>
      </c>
      <c r="V198" s="31"/>
      <c r="W198" s="31"/>
      <c r="X198" s="31"/>
      <c r="Z198" s="32">
        <f t="shared" si="19"/>
        <v>0</v>
      </c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</row>
    <row r="199" spans="1:59" ht="39.75" customHeight="1" x14ac:dyDescent="0.35">
      <c r="A199" s="73">
        <v>28</v>
      </c>
      <c r="B199" s="55" t="s">
        <v>351</v>
      </c>
      <c r="C199" s="29">
        <v>5628.2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8">
        <v>20000</v>
      </c>
      <c r="N199" s="28">
        <v>41200</v>
      </c>
      <c r="O199" s="29">
        <v>0</v>
      </c>
      <c r="P199" s="29">
        <v>0</v>
      </c>
      <c r="Q199" s="28">
        <v>61200</v>
      </c>
      <c r="R199" s="29">
        <v>16555.7</v>
      </c>
      <c r="S199" s="28">
        <v>6120</v>
      </c>
      <c r="T199" s="28">
        <v>38524.300000000003</v>
      </c>
      <c r="U199" s="30">
        <f t="shared" si="18"/>
        <v>0</v>
      </c>
      <c r="V199" s="31"/>
      <c r="W199" s="31"/>
      <c r="X199" s="31"/>
      <c r="Z199" s="32">
        <f t="shared" si="19"/>
        <v>0</v>
      </c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</row>
    <row r="200" spans="1:59" ht="39.75" customHeight="1" x14ac:dyDescent="0.35">
      <c r="A200" s="73">
        <v>29</v>
      </c>
      <c r="B200" s="55" t="s">
        <v>188</v>
      </c>
      <c r="C200" s="29">
        <v>5181.3</v>
      </c>
      <c r="D200" s="29">
        <v>0</v>
      </c>
      <c r="E200" s="29">
        <v>0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8">
        <v>18500</v>
      </c>
      <c r="N200" s="29">
        <v>0</v>
      </c>
      <c r="O200" s="29">
        <v>0</v>
      </c>
      <c r="P200" s="29">
        <v>0</v>
      </c>
      <c r="Q200" s="28">
        <v>18500</v>
      </c>
      <c r="R200" s="29">
        <v>5004.58</v>
      </c>
      <c r="S200" s="28">
        <v>1850</v>
      </c>
      <c r="T200" s="28">
        <v>11645.42</v>
      </c>
      <c r="U200" s="30">
        <f t="shared" si="18"/>
        <v>0</v>
      </c>
      <c r="V200" s="31"/>
      <c r="W200" s="31"/>
      <c r="X200" s="31"/>
      <c r="Z200" s="32">
        <f t="shared" si="19"/>
        <v>0</v>
      </c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</row>
    <row r="201" spans="1:59" ht="39.75" customHeight="1" x14ac:dyDescent="0.35">
      <c r="A201" s="73">
        <v>30</v>
      </c>
      <c r="B201" s="55" t="s">
        <v>352</v>
      </c>
      <c r="C201" s="29">
        <v>5220.3999999999996</v>
      </c>
      <c r="D201" s="29">
        <v>0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8">
        <v>18600</v>
      </c>
      <c r="N201" s="29">
        <v>0</v>
      </c>
      <c r="O201" s="29">
        <v>0</v>
      </c>
      <c r="P201" s="29">
        <v>0</v>
      </c>
      <c r="Q201" s="28">
        <v>18600</v>
      </c>
      <c r="R201" s="29">
        <v>5031.6400000000003</v>
      </c>
      <c r="S201" s="28">
        <v>1860</v>
      </c>
      <c r="T201" s="28">
        <v>11708.36</v>
      </c>
      <c r="U201" s="30">
        <f t="shared" si="18"/>
        <v>0</v>
      </c>
      <c r="V201" s="31"/>
      <c r="W201" s="31"/>
      <c r="X201" s="31"/>
      <c r="Z201" s="32">
        <f t="shared" si="19"/>
        <v>0</v>
      </c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</row>
    <row r="202" spans="1:59" ht="39.75" customHeight="1" x14ac:dyDescent="0.35">
      <c r="A202" s="73">
        <v>31</v>
      </c>
      <c r="B202" s="55" t="s">
        <v>264</v>
      </c>
      <c r="C202" s="29">
        <v>2706.7</v>
      </c>
      <c r="D202" s="29">
        <v>0</v>
      </c>
      <c r="E202" s="29">
        <v>0</v>
      </c>
      <c r="F202" s="29">
        <v>0</v>
      </c>
      <c r="G202" s="28">
        <v>2600</v>
      </c>
      <c r="H202" s="28">
        <v>7700</v>
      </c>
      <c r="I202" s="28">
        <v>1700</v>
      </c>
      <c r="J202" s="28">
        <v>2000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8">
        <v>14000</v>
      </c>
      <c r="R202" s="29">
        <v>3787.25</v>
      </c>
      <c r="S202" s="28">
        <v>1400</v>
      </c>
      <c r="T202" s="28">
        <v>8812.75</v>
      </c>
      <c r="U202" s="30">
        <f t="shared" si="18"/>
        <v>0</v>
      </c>
      <c r="V202" s="31"/>
      <c r="W202" s="31"/>
      <c r="X202" s="31"/>
      <c r="Z202" s="32">
        <f t="shared" si="19"/>
        <v>0</v>
      </c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</row>
    <row r="203" spans="1:59" ht="39.75" customHeight="1" x14ac:dyDescent="0.35">
      <c r="A203" s="73">
        <v>32</v>
      </c>
      <c r="B203" s="55" t="s">
        <v>140</v>
      </c>
      <c r="C203" s="29">
        <v>1606</v>
      </c>
      <c r="D203" s="29">
        <v>0</v>
      </c>
      <c r="E203" s="29">
        <v>0</v>
      </c>
      <c r="F203" s="29">
        <v>0</v>
      </c>
      <c r="G203" s="28">
        <v>1600</v>
      </c>
      <c r="H203" s="28">
        <v>4600</v>
      </c>
      <c r="I203" s="28">
        <v>1000</v>
      </c>
      <c r="J203" s="28">
        <v>1200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8">
        <v>8400</v>
      </c>
      <c r="R203" s="29">
        <v>2272.35</v>
      </c>
      <c r="S203" s="28">
        <v>840</v>
      </c>
      <c r="T203" s="28">
        <v>5287.65</v>
      </c>
      <c r="U203" s="30">
        <f t="shared" si="18"/>
        <v>0</v>
      </c>
      <c r="V203" s="31"/>
      <c r="W203" s="31"/>
      <c r="X203" s="31"/>
      <c r="Z203" s="32">
        <f t="shared" si="19"/>
        <v>0</v>
      </c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</row>
    <row r="204" spans="1:59" ht="39.75" customHeight="1" x14ac:dyDescent="0.35">
      <c r="A204" s="73">
        <v>33</v>
      </c>
      <c r="B204" s="55" t="s">
        <v>131</v>
      </c>
      <c r="C204" s="29">
        <v>4389.3999999999996</v>
      </c>
      <c r="D204" s="29">
        <v>0</v>
      </c>
      <c r="E204" s="29">
        <v>0</v>
      </c>
      <c r="F204" s="29">
        <v>0</v>
      </c>
      <c r="G204" s="28">
        <v>4200</v>
      </c>
      <c r="H204" s="28">
        <v>12500</v>
      </c>
      <c r="I204" s="28">
        <v>2700</v>
      </c>
      <c r="J204" s="28">
        <v>3200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8">
        <v>22600</v>
      </c>
      <c r="R204" s="29">
        <v>6113.71</v>
      </c>
      <c r="S204" s="28">
        <v>2260</v>
      </c>
      <c r="T204" s="28">
        <v>14226.29</v>
      </c>
      <c r="U204" s="30">
        <f t="shared" si="18"/>
        <v>0</v>
      </c>
      <c r="V204" s="31"/>
      <c r="W204" s="31"/>
      <c r="X204" s="31"/>
      <c r="Z204" s="32">
        <f t="shared" si="19"/>
        <v>0</v>
      </c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</row>
    <row r="205" spans="1:59" ht="39.75" customHeight="1" x14ac:dyDescent="0.35">
      <c r="A205" s="73">
        <v>34</v>
      </c>
      <c r="B205" s="55" t="s">
        <v>65</v>
      </c>
      <c r="C205" s="29">
        <v>4437.2</v>
      </c>
      <c r="D205" s="29">
        <v>0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8">
        <v>15800</v>
      </c>
      <c r="N205" s="29">
        <v>0</v>
      </c>
      <c r="O205" s="29">
        <v>0</v>
      </c>
      <c r="P205" s="29">
        <v>0</v>
      </c>
      <c r="Q205" s="28">
        <v>15800</v>
      </c>
      <c r="R205" s="29">
        <v>4274.1899999999996</v>
      </c>
      <c r="S205" s="28">
        <v>1580</v>
      </c>
      <c r="T205" s="28">
        <v>9945.81</v>
      </c>
      <c r="U205" s="30">
        <f t="shared" si="18"/>
        <v>0</v>
      </c>
      <c r="V205" s="31"/>
      <c r="W205" s="31"/>
      <c r="X205" s="31"/>
      <c r="Z205" s="32">
        <f t="shared" si="19"/>
        <v>0</v>
      </c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</row>
    <row r="206" spans="1:59" ht="39.75" customHeight="1" x14ac:dyDescent="0.35">
      <c r="A206" s="73">
        <v>35</v>
      </c>
      <c r="B206" s="55" t="s">
        <v>265</v>
      </c>
      <c r="C206" s="29">
        <v>1392</v>
      </c>
      <c r="D206" s="29">
        <v>0</v>
      </c>
      <c r="E206" s="29">
        <v>0</v>
      </c>
      <c r="F206" s="29">
        <v>0</v>
      </c>
      <c r="G206" s="28">
        <v>1400</v>
      </c>
      <c r="H206" s="28">
        <v>4000</v>
      </c>
      <c r="I206" s="28">
        <v>900</v>
      </c>
      <c r="J206" s="28">
        <v>1100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8">
        <v>7400</v>
      </c>
      <c r="R206" s="29">
        <v>2001.83</v>
      </c>
      <c r="S206" s="28">
        <v>740</v>
      </c>
      <c r="T206" s="28">
        <v>4658.17</v>
      </c>
      <c r="U206" s="30">
        <f t="shared" si="18"/>
        <v>0</v>
      </c>
      <c r="V206" s="31"/>
      <c r="W206" s="31"/>
      <c r="X206" s="31"/>
      <c r="Z206" s="32">
        <f t="shared" si="19"/>
        <v>0</v>
      </c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</row>
    <row r="207" spans="1:59" ht="39.75" customHeight="1" x14ac:dyDescent="0.35">
      <c r="A207" s="73">
        <v>36</v>
      </c>
      <c r="B207" s="55" t="s">
        <v>69</v>
      </c>
      <c r="C207" s="29">
        <v>971</v>
      </c>
      <c r="D207" s="29">
        <v>0</v>
      </c>
      <c r="E207" s="29">
        <v>0</v>
      </c>
      <c r="F207" s="29">
        <v>0</v>
      </c>
      <c r="G207" s="29">
        <v>0</v>
      </c>
      <c r="H207" s="28">
        <v>2800</v>
      </c>
      <c r="I207" s="28">
        <v>600</v>
      </c>
      <c r="J207" s="28">
        <v>750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8">
        <v>4150</v>
      </c>
      <c r="R207" s="29">
        <v>1122.6500000000001</v>
      </c>
      <c r="S207" s="28">
        <v>415</v>
      </c>
      <c r="T207" s="28">
        <v>2612.35</v>
      </c>
      <c r="U207" s="30">
        <f t="shared" si="18"/>
        <v>0</v>
      </c>
      <c r="V207" s="31"/>
      <c r="W207" s="31"/>
      <c r="X207" s="31"/>
      <c r="Z207" s="32">
        <f t="shared" si="19"/>
        <v>0</v>
      </c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</row>
    <row r="208" spans="1:59" ht="39.75" customHeight="1" x14ac:dyDescent="0.35">
      <c r="A208" s="73">
        <v>37</v>
      </c>
      <c r="B208" s="55" t="s">
        <v>64</v>
      </c>
      <c r="C208" s="29">
        <v>1282</v>
      </c>
      <c r="D208" s="29">
        <v>0</v>
      </c>
      <c r="E208" s="29">
        <v>0</v>
      </c>
      <c r="F208" s="29">
        <v>0</v>
      </c>
      <c r="G208" s="28">
        <v>1200</v>
      </c>
      <c r="H208" s="28">
        <v>3700</v>
      </c>
      <c r="I208" s="28">
        <v>800</v>
      </c>
      <c r="J208" s="28">
        <v>950</v>
      </c>
      <c r="K208" s="29">
        <v>0</v>
      </c>
      <c r="L208" s="29">
        <v>0</v>
      </c>
      <c r="M208" s="28">
        <v>5000</v>
      </c>
      <c r="N208" s="29">
        <v>0</v>
      </c>
      <c r="O208" s="29">
        <v>0</v>
      </c>
      <c r="P208" s="29">
        <v>0</v>
      </c>
      <c r="Q208" s="28">
        <v>11650</v>
      </c>
      <c r="R208" s="29">
        <v>3151.54</v>
      </c>
      <c r="S208" s="28">
        <v>1165</v>
      </c>
      <c r="T208" s="28">
        <v>7333.46</v>
      </c>
      <c r="U208" s="30">
        <f t="shared" si="18"/>
        <v>0</v>
      </c>
      <c r="V208" s="31"/>
      <c r="W208" s="31"/>
      <c r="X208" s="31"/>
      <c r="Z208" s="32">
        <f t="shared" si="19"/>
        <v>0</v>
      </c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</row>
    <row r="209" spans="1:59" ht="39.75" customHeight="1" x14ac:dyDescent="0.35">
      <c r="A209" s="73">
        <v>38</v>
      </c>
      <c r="B209" s="55" t="s">
        <v>353</v>
      </c>
      <c r="C209" s="29">
        <v>3428</v>
      </c>
      <c r="D209" s="29">
        <v>0</v>
      </c>
      <c r="E209" s="29">
        <v>0</v>
      </c>
      <c r="F209" s="29">
        <v>0</v>
      </c>
      <c r="G209" s="29">
        <v>0</v>
      </c>
      <c r="H209" s="28">
        <v>9700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8">
        <v>25100</v>
      </c>
      <c r="O209" s="29">
        <v>0</v>
      </c>
      <c r="P209" s="29">
        <v>0</v>
      </c>
      <c r="Q209" s="28">
        <v>34800</v>
      </c>
      <c r="R209" s="29">
        <v>9414.0300000000007</v>
      </c>
      <c r="S209" s="28">
        <v>3480</v>
      </c>
      <c r="T209" s="28">
        <v>21905.97</v>
      </c>
      <c r="U209" s="30">
        <f t="shared" si="18"/>
        <v>0</v>
      </c>
      <c r="V209" s="31"/>
      <c r="W209" s="31"/>
      <c r="X209" s="31"/>
      <c r="Z209" s="32">
        <f t="shared" si="19"/>
        <v>0</v>
      </c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</row>
    <row r="210" spans="1:59" ht="39.75" customHeight="1" x14ac:dyDescent="0.35">
      <c r="A210" s="73">
        <v>39</v>
      </c>
      <c r="B210" s="55" t="s">
        <v>354</v>
      </c>
      <c r="C210" s="29">
        <v>2525.6</v>
      </c>
      <c r="D210" s="29">
        <v>0</v>
      </c>
      <c r="E210" s="29">
        <v>0</v>
      </c>
      <c r="F210" s="29">
        <v>0</v>
      </c>
      <c r="G210" s="29">
        <v>0</v>
      </c>
      <c r="H210" s="28">
        <v>7200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8">
        <v>7200</v>
      </c>
      <c r="R210" s="29">
        <v>1947.73</v>
      </c>
      <c r="S210" s="28">
        <v>720</v>
      </c>
      <c r="T210" s="28">
        <v>4532.2700000000004</v>
      </c>
      <c r="U210" s="30">
        <f t="shared" si="18"/>
        <v>0</v>
      </c>
      <c r="V210" s="31"/>
      <c r="W210" s="31"/>
      <c r="X210" s="31"/>
      <c r="Z210" s="32">
        <f t="shared" si="19"/>
        <v>0</v>
      </c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</row>
    <row r="211" spans="1:59" ht="39.75" customHeight="1" x14ac:dyDescent="0.35">
      <c r="A211" s="73">
        <v>40</v>
      </c>
      <c r="B211" s="55" t="s">
        <v>355</v>
      </c>
      <c r="C211" s="29">
        <v>4172.8999999999996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0</v>
      </c>
      <c r="J211" s="29">
        <v>0</v>
      </c>
      <c r="K211" s="29">
        <v>0</v>
      </c>
      <c r="L211" s="29">
        <v>0</v>
      </c>
      <c r="M211" s="29">
        <v>0</v>
      </c>
      <c r="N211" s="28">
        <v>30500</v>
      </c>
      <c r="O211" s="29">
        <v>0</v>
      </c>
      <c r="P211" s="29">
        <v>0</v>
      </c>
      <c r="Q211" s="28">
        <v>30500</v>
      </c>
      <c r="R211" s="29">
        <v>8250.7999999999993</v>
      </c>
      <c r="S211" s="28">
        <v>3050</v>
      </c>
      <c r="T211" s="28">
        <v>19199.2</v>
      </c>
      <c r="U211" s="30">
        <f t="shared" si="18"/>
        <v>0</v>
      </c>
      <c r="V211" s="31"/>
      <c r="W211" s="31"/>
      <c r="X211" s="31"/>
      <c r="Z211" s="32">
        <f t="shared" si="19"/>
        <v>0</v>
      </c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</row>
    <row r="212" spans="1:59" ht="39.75" customHeight="1" x14ac:dyDescent="0.35">
      <c r="A212" s="73">
        <v>41</v>
      </c>
      <c r="B212" s="55" t="s">
        <v>132</v>
      </c>
      <c r="C212" s="29">
        <v>1428.7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8">
        <v>6000</v>
      </c>
      <c r="N212" s="29">
        <v>0</v>
      </c>
      <c r="O212" s="29">
        <v>0</v>
      </c>
      <c r="P212" s="29">
        <v>0</v>
      </c>
      <c r="Q212" s="28">
        <v>6000</v>
      </c>
      <c r="R212" s="29">
        <v>1623.11</v>
      </c>
      <c r="S212" s="28">
        <v>600</v>
      </c>
      <c r="T212" s="28">
        <v>3776.89</v>
      </c>
      <c r="U212" s="30">
        <f t="shared" si="18"/>
        <v>0</v>
      </c>
      <c r="V212" s="31"/>
      <c r="W212" s="31"/>
      <c r="X212" s="31"/>
      <c r="Z212" s="32">
        <f t="shared" si="19"/>
        <v>0</v>
      </c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</row>
    <row r="213" spans="1:59" ht="39.75" customHeight="1" x14ac:dyDescent="0.35">
      <c r="A213" s="73">
        <v>42</v>
      </c>
      <c r="B213" s="55" t="s">
        <v>31</v>
      </c>
      <c r="C213" s="29">
        <v>4478</v>
      </c>
      <c r="D213" s="29">
        <v>0</v>
      </c>
      <c r="E213" s="29">
        <v>0</v>
      </c>
      <c r="F213" s="29">
        <v>0</v>
      </c>
      <c r="G213" s="29">
        <v>0</v>
      </c>
      <c r="H213" s="28">
        <v>12700</v>
      </c>
      <c r="I213" s="28">
        <v>2800</v>
      </c>
      <c r="J213" s="28">
        <v>3300</v>
      </c>
      <c r="K213" s="29">
        <v>0</v>
      </c>
      <c r="L213" s="29">
        <v>0</v>
      </c>
      <c r="M213" s="29">
        <v>0</v>
      </c>
      <c r="N213" s="29">
        <v>0</v>
      </c>
      <c r="O213" s="29">
        <v>0</v>
      </c>
      <c r="P213" s="29">
        <v>0</v>
      </c>
      <c r="Q213" s="28">
        <v>18800</v>
      </c>
      <c r="R213" s="29">
        <v>5085.74</v>
      </c>
      <c r="S213" s="28">
        <v>1880</v>
      </c>
      <c r="T213" s="28">
        <v>11834.26</v>
      </c>
      <c r="U213" s="30">
        <f t="shared" ref="U213:U276" si="22">Q213-R213-S213-T213</f>
        <v>0</v>
      </c>
      <c r="V213" s="31"/>
      <c r="W213" s="31"/>
      <c r="X213" s="31"/>
      <c r="Z213" s="32">
        <f t="shared" ref="Z213:Z276" si="23">Q213-SUM(D213:P213)</f>
        <v>0</v>
      </c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</row>
    <row r="214" spans="1:59" ht="39.75" customHeight="1" x14ac:dyDescent="0.35">
      <c r="A214" s="73">
        <v>43</v>
      </c>
      <c r="B214" s="55" t="s">
        <v>267</v>
      </c>
      <c r="C214" s="29">
        <v>2126.3000000000002</v>
      </c>
      <c r="D214" s="29">
        <v>0</v>
      </c>
      <c r="E214" s="29">
        <v>0</v>
      </c>
      <c r="F214" s="29">
        <v>0</v>
      </c>
      <c r="G214" s="28">
        <v>2000</v>
      </c>
      <c r="H214" s="29">
        <v>0</v>
      </c>
      <c r="I214" s="29">
        <v>0</v>
      </c>
      <c r="J214" s="29"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>
        <v>0</v>
      </c>
      <c r="Q214" s="28">
        <v>2000</v>
      </c>
      <c r="R214" s="29">
        <v>541.04</v>
      </c>
      <c r="S214" s="28">
        <v>200</v>
      </c>
      <c r="T214" s="28">
        <v>1258.96</v>
      </c>
      <c r="U214" s="30">
        <f t="shared" si="22"/>
        <v>0</v>
      </c>
      <c r="V214" s="31"/>
      <c r="W214" s="31"/>
      <c r="X214" s="31"/>
      <c r="Z214" s="32">
        <f t="shared" si="23"/>
        <v>0</v>
      </c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</row>
    <row r="215" spans="1:59" ht="39.75" customHeight="1" x14ac:dyDescent="0.35">
      <c r="A215" s="73">
        <v>44</v>
      </c>
      <c r="B215" s="55" t="s">
        <v>66</v>
      </c>
      <c r="C215" s="29">
        <v>3546.1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29">
        <v>0</v>
      </c>
      <c r="L215" s="29">
        <v>0</v>
      </c>
      <c r="M215" s="28">
        <v>12700</v>
      </c>
      <c r="N215" s="29">
        <v>0</v>
      </c>
      <c r="O215" s="29">
        <v>0</v>
      </c>
      <c r="P215" s="29">
        <v>0</v>
      </c>
      <c r="Q215" s="28">
        <v>12700</v>
      </c>
      <c r="R215" s="29">
        <v>3435.58</v>
      </c>
      <c r="S215" s="28">
        <v>1270</v>
      </c>
      <c r="T215" s="28">
        <v>7994.42</v>
      </c>
      <c r="U215" s="30">
        <f t="shared" si="22"/>
        <v>0</v>
      </c>
      <c r="V215" s="31"/>
      <c r="W215" s="31"/>
      <c r="X215" s="31"/>
      <c r="Z215" s="32">
        <f t="shared" si="23"/>
        <v>0</v>
      </c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</row>
    <row r="216" spans="1:59" ht="39.75" customHeight="1" x14ac:dyDescent="0.35">
      <c r="A216" s="73">
        <v>45</v>
      </c>
      <c r="B216" s="55" t="s">
        <v>137</v>
      </c>
      <c r="C216" s="29">
        <v>4614.91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8">
        <v>16500</v>
      </c>
      <c r="N216" s="29">
        <v>0</v>
      </c>
      <c r="O216" s="29">
        <v>0</v>
      </c>
      <c r="P216" s="29">
        <v>0</v>
      </c>
      <c r="Q216" s="28">
        <v>16500</v>
      </c>
      <c r="R216" s="29">
        <v>4463.55</v>
      </c>
      <c r="S216" s="28">
        <v>1650</v>
      </c>
      <c r="T216" s="28">
        <v>10386.450000000001</v>
      </c>
      <c r="U216" s="30">
        <f t="shared" si="22"/>
        <v>0</v>
      </c>
      <c r="V216" s="31"/>
      <c r="W216" s="31"/>
      <c r="X216" s="31"/>
      <c r="Z216" s="32">
        <f t="shared" si="23"/>
        <v>0</v>
      </c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</row>
    <row r="217" spans="1:59" ht="39.75" customHeight="1" x14ac:dyDescent="0.35">
      <c r="A217" s="73">
        <v>46</v>
      </c>
      <c r="B217" s="55" t="s">
        <v>139</v>
      </c>
      <c r="C217" s="29">
        <v>5592</v>
      </c>
      <c r="D217" s="29">
        <v>0</v>
      </c>
      <c r="E217" s="29">
        <v>0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29">
        <v>0</v>
      </c>
      <c r="L217" s="29">
        <v>0</v>
      </c>
      <c r="M217" s="28">
        <v>20000</v>
      </c>
      <c r="N217" s="29">
        <v>0</v>
      </c>
      <c r="O217" s="29">
        <v>0</v>
      </c>
      <c r="P217" s="29">
        <v>0</v>
      </c>
      <c r="Q217" s="28">
        <v>20000</v>
      </c>
      <c r="R217" s="29">
        <v>5410.36</v>
      </c>
      <c r="S217" s="28">
        <v>2000</v>
      </c>
      <c r="T217" s="28">
        <v>12589.64</v>
      </c>
      <c r="U217" s="30">
        <f t="shared" si="22"/>
        <v>0</v>
      </c>
      <c r="V217" s="31"/>
      <c r="W217" s="31"/>
      <c r="X217" s="31"/>
      <c r="Z217" s="32">
        <f t="shared" si="23"/>
        <v>0</v>
      </c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</row>
    <row r="218" spans="1:59" ht="39.75" customHeight="1" x14ac:dyDescent="0.35">
      <c r="A218" s="73">
        <v>47</v>
      </c>
      <c r="B218" s="55" t="s">
        <v>134</v>
      </c>
      <c r="C218" s="29">
        <v>9482.7999999999993</v>
      </c>
      <c r="D218" s="29">
        <v>0</v>
      </c>
      <c r="E218" s="29">
        <v>0</v>
      </c>
      <c r="F218" s="29">
        <v>0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8">
        <v>14500</v>
      </c>
      <c r="N218" s="29">
        <v>0</v>
      </c>
      <c r="O218" s="29">
        <v>0</v>
      </c>
      <c r="P218" s="29">
        <v>0</v>
      </c>
      <c r="Q218" s="28">
        <v>14500</v>
      </c>
      <c r="R218" s="29">
        <v>3922.51</v>
      </c>
      <c r="S218" s="28">
        <v>1450</v>
      </c>
      <c r="T218" s="28">
        <v>9127.49</v>
      </c>
      <c r="U218" s="30">
        <f t="shared" si="22"/>
        <v>0</v>
      </c>
      <c r="V218" s="31"/>
      <c r="W218" s="31"/>
      <c r="X218" s="31"/>
      <c r="Z218" s="32">
        <f t="shared" si="23"/>
        <v>0</v>
      </c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</row>
    <row r="219" spans="1:59" ht="39.75" customHeight="1" x14ac:dyDescent="0.35">
      <c r="A219" s="73">
        <v>48</v>
      </c>
      <c r="B219" s="55" t="s">
        <v>126</v>
      </c>
      <c r="C219" s="29">
        <v>5414.5</v>
      </c>
      <c r="D219" s="29">
        <v>0</v>
      </c>
      <c r="E219" s="29">
        <v>0</v>
      </c>
      <c r="F219" s="29">
        <v>0</v>
      </c>
      <c r="G219" s="28">
        <v>5100</v>
      </c>
      <c r="H219" s="28">
        <v>15300</v>
      </c>
      <c r="I219" s="28">
        <v>3400</v>
      </c>
      <c r="J219" s="28">
        <v>4000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8">
        <v>27800</v>
      </c>
      <c r="R219" s="29">
        <v>7520.4</v>
      </c>
      <c r="S219" s="28">
        <v>2780</v>
      </c>
      <c r="T219" s="28">
        <v>17499.599999999999</v>
      </c>
      <c r="U219" s="30">
        <f t="shared" si="22"/>
        <v>0</v>
      </c>
      <c r="V219" s="31"/>
      <c r="W219" s="31"/>
      <c r="X219" s="31"/>
      <c r="Z219" s="32">
        <f t="shared" si="23"/>
        <v>0</v>
      </c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</row>
    <row r="220" spans="1:59" ht="39.75" customHeight="1" x14ac:dyDescent="0.35">
      <c r="A220" s="73">
        <v>49</v>
      </c>
      <c r="B220" s="55" t="s">
        <v>189</v>
      </c>
      <c r="C220" s="29">
        <v>2726.9</v>
      </c>
      <c r="D220" s="29">
        <v>0</v>
      </c>
      <c r="E220" s="29">
        <v>0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8">
        <v>20000</v>
      </c>
      <c r="O220" s="29">
        <v>0</v>
      </c>
      <c r="P220" s="29">
        <v>0</v>
      </c>
      <c r="Q220" s="28">
        <v>20000</v>
      </c>
      <c r="R220" s="29">
        <v>5410.36</v>
      </c>
      <c r="S220" s="28">
        <v>2000</v>
      </c>
      <c r="T220" s="28">
        <v>12589.64</v>
      </c>
      <c r="U220" s="30">
        <f t="shared" si="22"/>
        <v>0</v>
      </c>
      <c r="V220" s="31"/>
      <c r="W220" s="31"/>
      <c r="X220" s="31"/>
      <c r="Z220" s="32">
        <f t="shared" si="23"/>
        <v>0</v>
      </c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</row>
    <row r="221" spans="1:59" ht="39.75" customHeight="1" x14ac:dyDescent="0.35">
      <c r="A221" s="73">
        <v>50</v>
      </c>
      <c r="B221" s="55" t="s">
        <v>83</v>
      </c>
      <c r="C221" s="29">
        <v>574.29999999999995</v>
      </c>
      <c r="D221" s="29">
        <v>0</v>
      </c>
      <c r="E221" s="29">
        <v>0</v>
      </c>
      <c r="F221" s="29">
        <v>0</v>
      </c>
      <c r="G221" s="28">
        <v>600</v>
      </c>
      <c r="H221" s="28">
        <v>1700</v>
      </c>
      <c r="I221" s="28">
        <v>400</v>
      </c>
      <c r="J221" s="28">
        <v>450</v>
      </c>
      <c r="K221" s="29">
        <v>0</v>
      </c>
      <c r="L221" s="29">
        <v>0</v>
      </c>
      <c r="M221" s="29">
        <v>0</v>
      </c>
      <c r="N221" s="28">
        <v>9600</v>
      </c>
      <c r="O221" s="29">
        <v>0</v>
      </c>
      <c r="P221" s="29">
        <v>0</v>
      </c>
      <c r="Q221" s="28">
        <v>12750</v>
      </c>
      <c r="R221" s="29">
        <v>3449.11</v>
      </c>
      <c r="S221" s="28">
        <v>1275</v>
      </c>
      <c r="T221" s="28">
        <v>8025.89</v>
      </c>
      <c r="U221" s="30">
        <f t="shared" si="22"/>
        <v>0</v>
      </c>
      <c r="V221" s="31"/>
      <c r="W221" s="31"/>
      <c r="X221" s="31"/>
      <c r="Z221" s="32">
        <f t="shared" si="23"/>
        <v>0</v>
      </c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</row>
    <row r="222" spans="1:59" ht="39.75" customHeight="1" x14ac:dyDescent="0.35">
      <c r="A222" s="73">
        <v>51</v>
      </c>
      <c r="B222" s="55" t="s">
        <v>268</v>
      </c>
      <c r="C222" s="29">
        <v>1641</v>
      </c>
      <c r="D222" s="29">
        <v>0</v>
      </c>
      <c r="E222" s="29">
        <v>0</v>
      </c>
      <c r="F222" s="29">
        <v>0</v>
      </c>
      <c r="G222" s="28">
        <v>1600</v>
      </c>
      <c r="H222" s="28">
        <v>4700</v>
      </c>
      <c r="I222" s="28">
        <v>1000</v>
      </c>
      <c r="J222" s="28">
        <v>1200</v>
      </c>
      <c r="K222" s="29">
        <v>0</v>
      </c>
      <c r="L222" s="29">
        <v>0</v>
      </c>
      <c r="M222" s="29">
        <v>0</v>
      </c>
      <c r="N222" s="29">
        <v>0</v>
      </c>
      <c r="O222" s="29">
        <v>0</v>
      </c>
      <c r="P222" s="29">
        <v>0</v>
      </c>
      <c r="Q222" s="28">
        <v>8500</v>
      </c>
      <c r="R222" s="29">
        <v>2299.4</v>
      </c>
      <c r="S222" s="28">
        <v>850</v>
      </c>
      <c r="T222" s="28">
        <v>5350.6</v>
      </c>
      <c r="U222" s="30">
        <f t="shared" si="22"/>
        <v>0</v>
      </c>
      <c r="V222" s="31"/>
      <c r="W222" s="31"/>
      <c r="X222" s="31"/>
      <c r="Z222" s="32">
        <f t="shared" si="23"/>
        <v>0</v>
      </c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</row>
    <row r="223" spans="1:59" ht="39.75" customHeight="1" x14ac:dyDescent="0.35">
      <c r="A223" s="73">
        <v>52</v>
      </c>
      <c r="B223" s="55" t="s">
        <v>270</v>
      </c>
      <c r="C223" s="29">
        <v>3282.6</v>
      </c>
      <c r="D223" s="29">
        <v>0</v>
      </c>
      <c r="E223" s="29">
        <v>0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8">
        <v>11800</v>
      </c>
      <c r="N223" s="29">
        <v>0</v>
      </c>
      <c r="O223" s="29">
        <v>0</v>
      </c>
      <c r="P223" s="29">
        <v>0</v>
      </c>
      <c r="Q223" s="28">
        <v>11800</v>
      </c>
      <c r="R223" s="29">
        <v>3192.11</v>
      </c>
      <c r="S223" s="28">
        <v>1180</v>
      </c>
      <c r="T223" s="28">
        <v>7427.89</v>
      </c>
      <c r="U223" s="30">
        <f t="shared" si="22"/>
        <v>0</v>
      </c>
      <c r="V223" s="31"/>
      <c r="W223" s="31"/>
      <c r="X223" s="31"/>
      <c r="Z223" s="32">
        <f t="shared" si="23"/>
        <v>0</v>
      </c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</row>
    <row r="224" spans="1:59" ht="36" customHeight="1" x14ac:dyDescent="0.35">
      <c r="A224" s="73">
        <v>53</v>
      </c>
      <c r="B224" s="55" t="s">
        <v>271</v>
      </c>
      <c r="C224" s="29">
        <v>4748.2</v>
      </c>
      <c r="D224" s="29">
        <v>0</v>
      </c>
      <c r="E224" s="29">
        <v>0</v>
      </c>
      <c r="F224" s="29">
        <v>0</v>
      </c>
      <c r="G224" s="28">
        <v>4500</v>
      </c>
      <c r="H224" s="28">
        <v>13500</v>
      </c>
      <c r="I224" s="28">
        <v>3000</v>
      </c>
      <c r="J224" s="28">
        <v>3500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8">
        <v>24500</v>
      </c>
      <c r="R224" s="29">
        <v>6627.69</v>
      </c>
      <c r="S224" s="28">
        <v>2450</v>
      </c>
      <c r="T224" s="28">
        <v>15422.31</v>
      </c>
      <c r="U224" s="30">
        <f t="shared" si="22"/>
        <v>0</v>
      </c>
      <c r="V224" s="31"/>
      <c r="W224" s="31"/>
      <c r="X224" s="31"/>
      <c r="Z224" s="32">
        <f t="shared" si="23"/>
        <v>0</v>
      </c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</row>
    <row r="225" spans="1:59" ht="36" customHeight="1" x14ac:dyDescent="0.35">
      <c r="A225" s="73">
        <v>54</v>
      </c>
      <c r="B225" s="55" t="s">
        <v>272</v>
      </c>
      <c r="C225" s="29">
        <v>2787.8</v>
      </c>
      <c r="D225" s="29">
        <v>0</v>
      </c>
      <c r="E225" s="29">
        <v>0</v>
      </c>
      <c r="F225" s="29">
        <v>0</v>
      </c>
      <c r="G225" s="29">
        <v>0</v>
      </c>
      <c r="H225" s="29">
        <v>0</v>
      </c>
      <c r="I225" s="29">
        <v>0</v>
      </c>
      <c r="J225" s="29">
        <v>0</v>
      </c>
      <c r="K225" s="29">
        <v>0</v>
      </c>
      <c r="L225" s="29">
        <v>0</v>
      </c>
      <c r="M225" s="28">
        <v>10000</v>
      </c>
      <c r="N225" s="29">
        <v>0</v>
      </c>
      <c r="O225" s="29">
        <v>0</v>
      </c>
      <c r="P225" s="29">
        <v>0</v>
      </c>
      <c r="Q225" s="28">
        <v>10000</v>
      </c>
      <c r="R225" s="29">
        <v>2705.18</v>
      </c>
      <c r="S225" s="28">
        <v>1000</v>
      </c>
      <c r="T225" s="28">
        <v>6294.82</v>
      </c>
      <c r="U225" s="30">
        <f t="shared" si="22"/>
        <v>0</v>
      </c>
      <c r="V225" s="31"/>
      <c r="W225" s="31"/>
      <c r="X225" s="31"/>
      <c r="Z225" s="32">
        <f t="shared" si="23"/>
        <v>0</v>
      </c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</row>
    <row r="226" spans="1:59" ht="36" customHeight="1" x14ac:dyDescent="0.35">
      <c r="A226" s="73">
        <v>55</v>
      </c>
      <c r="B226" s="55" t="s">
        <v>274</v>
      </c>
      <c r="C226" s="29">
        <v>5163.8999999999996</v>
      </c>
      <c r="D226" s="29">
        <v>0</v>
      </c>
      <c r="E226" s="29">
        <v>0</v>
      </c>
      <c r="F226" s="29">
        <v>0</v>
      </c>
      <c r="G226" s="29">
        <v>0</v>
      </c>
      <c r="H226" s="28">
        <v>14600</v>
      </c>
      <c r="I226" s="28">
        <v>3200</v>
      </c>
      <c r="J226" s="28">
        <v>3800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>
        <v>0</v>
      </c>
      <c r="Q226" s="28">
        <v>21600</v>
      </c>
      <c r="R226" s="29">
        <v>5843.19</v>
      </c>
      <c r="S226" s="28">
        <v>2160</v>
      </c>
      <c r="T226" s="28">
        <v>13596.81</v>
      </c>
      <c r="U226" s="30">
        <f t="shared" si="22"/>
        <v>0</v>
      </c>
      <c r="V226" s="31"/>
      <c r="W226" s="31"/>
      <c r="X226" s="31"/>
      <c r="Z226" s="32">
        <f t="shared" si="23"/>
        <v>0</v>
      </c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</row>
    <row r="227" spans="1:59" ht="36" customHeight="1" x14ac:dyDescent="0.35">
      <c r="A227" s="73">
        <v>56</v>
      </c>
      <c r="B227" s="55" t="s">
        <v>135</v>
      </c>
      <c r="C227" s="29">
        <v>3190.6</v>
      </c>
      <c r="D227" s="29">
        <v>0</v>
      </c>
      <c r="E227" s="29">
        <v>0</v>
      </c>
      <c r="F227" s="29">
        <v>0</v>
      </c>
      <c r="G227" s="29">
        <v>0</v>
      </c>
      <c r="H227" s="29">
        <v>0</v>
      </c>
      <c r="I227" s="29">
        <v>0</v>
      </c>
      <c r="J227" s="29">
        <v>0</v>
      </c>
      <c r="K227" s="29">
        <v>0</v>
      </c>
      <c r="L227" s="29">
        <v>0</v>
      </c>
      <c r="M227" s="28">
        <v>11400</v>
      </c>
      <c r="N227" s="29">
        <v>0</v>
      </c>
      <c r="O227" s="29">
        <v>0</v>
      </c>
      <c r="P227" s="29">
        <v>0</v>
      </c>
      <c r="Q227" s="28">
        <v>11400</v>
      </c>
      <c r="R227" s="29">
        <v>3083.91</v>
      </c>
      <c r="S227" s="28">
        <v>1140</v>
      </c>
      <c r="T227" s="28">
        <v>7176.09</v>
      </c>
      <c r="U227" s="30">
        <f t="shared" si="22"/>
        <v>0</v>
      </c>
      <c r="V227" s="31"/>
      <c r="W227" s="31"/>
      <c r="X227" s="31"/>
      <c r="Z227" s="32">
        <f t="shared" si="23"/>
        <v>0</v>
      </c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</row>
    <row r="228" spans="1:59" ht="36" customHeight="1" x14ac:dyDescent="0.35">
      <c r="A228" s="73">
        <v>57</v>
      </c>
      <c r="B228" s="55" t="s">
        <v>276</v>
      </c>
      <c r="C228" s="29">
        <v>1141.4000000000001</v>
      </c>
      <c r="D228" s="29">
        <v>0</v>
      </c>
      <c r="E228" s="29">
        <v>0</v>
      </c>
      <c r="F228" s="29">
        <v>0</v>
      </c>
      <c r="G228" s="29">
        <v>0</v>
      </c>
      <c r="H228" s="28">
        <v>3300</v>
      </c>
      <c r="I228" s="28">
        <v>700</v>
      </c>
      <c r="J228" s="28">
        <v>900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>
        <v>0</v>
      </c>
      <c r="Q228" s="28">
        <v>4900</v>
      </c>
      <c r="R228" s="29">
        <v>1325.54</v>
      </c>
      <c r="S228" s="28">
        <v>490</v>
      </c>
      <c r="T228" s="28">
        <v>3084.46</v>
      </c>
      <c r="U228" s="30">
        <f t="shared" si="22"/>
        <v>0</v>
      </c>
      <c r="V228" s="31"/>
      <c r="W228" s="31"/>
      <c r="X228" s="31"/>
      <c r="Z228" s="32">
        <f t="shared" si="23"/>
        <v>0</v>
      </c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</row>
    <row r="229" spans="1:59" ht="36" customHeight="1" x14ac:dyDescent="0.35">
      <c r="A229" s="73">
        <v>58</v>
      </c>
      <c r="B229" s="55" t="s">
        <v>187</v>
      </c>
      <c r="C229" s="29">
        <v>2713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>
        <v>0</v>
      </c>
      <c r="M229" s="28">
        <v>9700</v>
      </c>
      <c r="N229" s="29">
        <v>0</v>
      </c>
      <c r="O229" s="29">
        <v>0</v>
      </c>
      <c r="P229" s="29">
        <v>0</v>
      </c>
      <c r="Q229" s="28">
        <v>9700</v>
      </c>
      <c r="R229" s="29">
        <v>2624.03</v>
      </c>
      <c r="S229" s="28">
        <v>970</v>
      </c>
      <c r="T229" s="28">
        <v>6105.97</v>
      </c>
      <c r="U229" s="30">
        <f t="shared" si="22"/>
        <v>0</v>
      </c>
      <c r="V229" s="31"/>
      <c r="W229" s="31"/>
      <c r="X229" s="31"/>
      <c r="Z229" s="32">
        <f t="shared" si="23"/>
        <v>0</v>
      </c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</row>
    <row r="230" spans="1:59" ht="36" customHeight="1" x14ac:dyDescent="0.35">
      <c r="A230" s="73">
        <v>59</v>
      </c>
      <c r="B230" s="55" t="s">
        <v>277</v>
      </c>
      <c r="C230" s="29">
        <v>4176.6000000000004</v>
      </c>
      <c r="D230" s="29">
        <v>0</v>
      </c>
      <c r="E230" s="29">
        <v>0</v>
      </c>
      <c r="F230" s="29">
        <v>0</v>
      </c>
      <c r="G230" s="28">
        <v>4000</v>
      </c>
      <c r="H230" s="28">
        <v>11900</v>
      </c>
      <c r="I230" s="28">
        <v>2600</v>
      </c>
      <c r="J230" s="28">
        <v>3100</v>
      </c>
      <c r="K230" s="29">
        <v>0</v>
      </c>
      <c r="L230" s="29">
        <v>0</v>
      </c>
      <c r="M230" s="29">
        <v>0</v>
      </c>
      <c r="N230" s="29">
        <v>0</v>
      </c>
      <c r="O230" s="29">
        <v>0</v>
      </c>
      <c r="P230" s="29">
        <v>0</v>
      </c>
      <c r="Q230" s="28">
        <v>21600</v>
      </c>
      <c r="R230" s="29">
        <v>5843.19</v>
      </c>
      <c r="S230" s="28">
        <v>2160</v>
      </c>
      <c r="T230" s="28">
        <v>13596.81</v>
      </c>
      <c r="U230" s="30">
        <f t="shared" si="22"/>
        <v>0</v>
      </c>
      <c r="V230" s="31"/>
      <c r="W230" s="31"/>
      <c r="X230" s="31"/>
      <c r="Z230" s="32">
        <f t="shared" si="23"/>
        <v>0</v>
      </c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</row>
    <row r="231" spans="1:59" ht="36" customHeight="1" x14ac:dyDescent="0.35">
      <c r="A231" s="73">
        <v>60</v>
      </c>
      <c r="B231" s="55" t="s">
        <v>279</v>
      </c>
      <c r="C231" s="29">
        <v>4961.8</v>
      </c>
      <c r="D231" s="29">
        <v>0</v>
      </c>
      <c r="E231" s="29">
        <v>0</v>
      </c>
      <c r="F231" s="29">
        <v>0</v>
      </c>
      <c r="G231" s="28">
        <v>4700</v>
      </c>
      <c r="H231" s="28">
        <v>14000</v>
      </c>
      <c r="I231" s="28">
        <v>3100</v>
      </c>
      <c r="J231" s="28">
        <v>3700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8">
        <v>25500</v>
      </c>
      <c r="R231" s="29">
        <v>6898.21</v>
      </c>
      <c r="S231" s="28">
        <v>2550</v>
      </c>
      <c r="T231" s="28">
        <v>16051.79</v>
      </c>
      <c r="U231" s="30">
        <f t="shared" si="22"/>
        <v>0</v>
      </c>
      <c r="V231" s="31"/>
      <c r="W231" s="31"/>
      <c r="X231" s="31"/>
      <c r="Z231" s="32">
        <f t="shared" si="23"/>
        <v>0</v>
      </c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</row>
    <row r="232" spans="1:59" ht="36" customHeight="1" x14ac:dyDescent="0.35">
      <c r="A232" s="73">
        <v>61</v>
      </c>
      <c r="B232" s="55" t="s">
        <v>24</v>
      </c>
      <c r="C232" s="29">
        <v>1479</v>
      </c>
      <c r="D232" s="29">
        <v>0</v>
      </c>
      <c r="E232" s="29">
        <v>0</v>
      </c>
      <c r="F232" s="29">
        <v>0</v>
      </c>
      <c r="G232" s="29">
        <v>0</v>
      </c>
      <c r="H232" s="28">
        <v>4200</v>
      </c>
      <c r="I232" s="28">
        <v>950</v>
      </c>
      <c r="J232" s="28">
        <v>1100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8">
        <v>6250</v>
      </c>
      <c r="R232" s="29">
        <v>1690.74</v>
      </c>
      <c r="S232" s="28">
        <v>625</v>
      </c>
      <c r="T232" s="28">
        <v>3934.26</v>
      </c>
      <c r="U232" s="30">
        <f t="shared" si="22"/>
        <v>0</v>
      </c>
      <c r="V232" s="31"/>
      <c r="W232" s="31"/>
      <c r="X232" s="31"/>
      <c r="Z232" s="32">
        <f t="shared" si="23"/>
        <v>0</v>
      </c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</row>
    <row r="233" spans="1:59" ht="36" customHeight="1" x14ac:dyDescent="0.35">
      <c r="A233" s="73">
        <v>62</v>
      </c>
      <c r="B233" s="55" t="s">
        <v>133</v>
      </c>
      <c r="C233" s="29">
        <v>2136</v>
      </c>
      <c r="D233" s="29">
        <v>0</v>
      </c>
      <c r="E233" s="29">
        <v>0</v>
      </c>
      <c r="F233" s="29">
        <v>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8">
        <v>7600</v>
      </c>
      <c r="N233" s="29">
        <v>0</v>
      </c>
      <c r="O233" s="29">
        <v>0</v>
      </c>
      <c r="P233" s="29">
        <v>0</v>
      </c>
      <c r="Q233" s="28">
        <v>7600</v>
      </c>
      <c r="R233" s="29">
        <v>2055.94</v>
      </c>
      <c r="S233" s="28">
        <v>760</v>
      </c>
      <c r="T233" s="28">
        <v>4784.0600000000004</v>
      </c>
      <c r="U233" s="30">
        <f t="shared" si="22"/>
        <v>0</v>
      </c>
      <c r="V233" s="31"/>
      <c r="W233" s="31"/>
      <c r="X233" s="31"/>
      <c r="Z233" s="32">
        <f t="shared" si="23"/>
        <v>0</v>
      </c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</row>
    <row r="234" spans="1:59" ht="36" customHeight="1" x14ac:dyDescent="0.35">
      <c r="A234" s="73">
        <v>63</v>
      </c>
      <c r="B234" s="55" t="s">
        <v>356</v>
      </c>
      <c r="C234" s="29">
        <v>5103.7</v>
      </c>
      <c r="D234" s="29">
        <v>0</v>
      </c>
      <c r="E234" s="29">
        <v>0</v>
      </c>
      <c r="F234" s="29">
        <v>0</v>
      </c>
      <c r="G234" s="29">
        <v>0</v>
      </c>
      <c r="H234" s="29">
        <v>0</v>
      </c>
      <c r="I234" s="29">
        <v>0</v>
      </c>
      <c r="J234" s="29">
        <v>0</v>
      </c>
      <c r="K234" s="29">
        <v>0</v>
      </c>
      <c r="L234" s="29">
        <v>0</v>
      </c>
      <c r="M234" s="29">
        <v>0</v>
      </c>
      <c r="N234" s="28">
        <v>37400</v>
      </c>
      <c r="O234" s="29">
        <v>10500</v>
      </c>
      <c r="P234" s="29">
        <v>0</v>
      </c>
      <c r="Q234" s="28">
        <v>47900</v>
      </c>
      <c r="R234" s="29">
        <v>12957.81</v>
      </c>
      <c r="S234" s="28">
        <v>4790</v>
      </c>
      <c r="T234" s="28">
        <v>30152.19</v>
      </c>
      <c r="U234" s="30">
        <f t="shared" si="22"/>
        <v>0</v>
      </c>
      <c r="V234" s="31"/>
      <c r="W234" s="31"/>
      <c r="X234" s="31"/>
      <c r="Z234" s="32">
        <f t="shared" si="23"/>
        <v>0</v>
      </c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</row>
    <row r="235" spans="1:59" ht="36" customHeight="1" x14ac:dyDescent="0.35">
      <c r="A235" s="73">
        <v>64</v>
      </c>
      <c r="B235" s="55" t="s">
        <v>357</v>
      </c>
      <c r="C235" s="29">
        <v>5223.1000000000004</v>
      </c>
      <c r="D235" s="29">
        <v>0</v>
      </c>
      <c r="E235" s="29">
        <v>0</v>
      </c>
      <c r="F235" s="29">
        <v>0</v>
      </c>
      <c r="G235" s="29">
        <v>0</v>
      </c>
      <c r="H235" s="29">
        <v>0</v>
      </c>
      <c r="I235" s="29">
        <v>0</v>
      </c>
      <c r="J235" s="29">
        <v>0</v>
      </c>
      <c r="K235" s="29">
        <v>0</v>
      </c>
      <c r="L235" s="29">
        <v>0</v>
      </c>
      <c r="M235" s="29">
        <v>0</v>
      </c>
      <c r="N235" s="28">
        <v>38300</v>
      </c>
      <c r="O235" s="29">
        <v>0</v>
      </c>
      <c r="P235" s="29">
        <v>0</v>
      </c>
      <c r="Q235" s="28">
        <v>38300</v>
      </c>
      <c r="R235" s="29">
        <v>10360.84</v>
      </c>
      <c r="S235" s="28">
        <v>3830</v>
      </c>
      <c r="T235" s="28">
        <v>24109.16</v>
      </c>
      <c r="U235" s="30">
        <f t="shared" si="22"/>
        <v>0</v>
      </c>
      <c r="V235" s="31"/>
      <c r="W235" s="31"/>
      <c r="X235" s="31"/>
      <c r="Z235" s="32">
        <f t="shared" si="23"/>
        <v>0</v>
      </c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</row>
    <row r="236" spans="1:59" ht="36" customHeight="1" x14ac:dyDescent="0.35">
      <c r="A236" s="73">
        <v>65</v>
      </c>
      <c r="B236" s="55" t="s">
        <v>280</v>
      </c>
      <c r="C236" s="29">
        <v>2683</v>
      </c>
      <c r="D236" s="29">
        <v>0</v>
      </c>
      <c r="E236" s="29">
        <v>0</v>
      </c>
      <c r="F236" s="29">
        <v>0</v>
      </c>
      <c r="G236" s="29">
        <v>0</v>
      </c>
      <c r="H236" s="29">
        <v>0</v>
      </c>
      <c r="I236" s="29">
        <v>0</v>
      </c>
      <c r="J236" s="29">
        <v>0</v>
      </c>
      <c r="K236" s="29">
        <v>0</v>
      </c>
      <c r="L236" s="29">
        <v>0</v>
      </c>
      <c r="M236" s="29">
        <v>0</v>
      </c>
      <c r="N236" s="28">
        <v>24000</v>
      </c>
      <c r="O236" s="29">
        <v>0</v>
      </c>
      <c r="P236" s="29">
        <v>0</v>
      </c>
      <c r="Q236" s="28">
        <v>24000</v>
      </c>
      <c r="R236" s="29">
        <v>6492.43</v>
      </c>
      <c r="S236" s="28">
        <v>2400</v>
      </c>
      <c r="T236" s="28">
        <v>15107.57</v>
      </c>
      <c r="U236" s="30">
        <f t="shared" si="22"/>
        <v>0</v>
      </c>
      <c r="V236" s="31"/>
      <c r="W236" s="31"/>
      <c r="X236" s="31"/>
      <c r="Z236" s="32">
        <f t="shared" si="23"/>
        <v>0</v>
      </c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</row>
    <row r="237" spans="1:59" ht="36" customHeight="1" x14ac:dyDescent="0.35">
      <c r="A237" s="73">
        <v>66</v>
      </c>
      <c r="B237" s="55" t="s">
        <v>454</v>
      </c>
      <c r="C237" s="29">
        <v>0</v>
      </c>
      <c r="D237" s="29">
        <v>6750</v>
      </c>
      <c r="E237" s="29">
        <v>0</v>
      </c>
      <c r="F237" s="29">
        <v>0</v>
      </c>
      <c r="G237" s="29">
        <v>0</v>
      </c>
      <c r="H237" s="29">
        <v>0</v>
      </c>
      <c r="I237" s="29">
        <v>0</v>
      </c>
      <c r="J237" s="29">
        <v>0</v>
      </c>
      <c r="K237" s="29">
        <v>0</v>
      </c>
      <c r="L237" s="29">
        <v>0</v>
      </c>
      <c r="M237" s="29">
        <v>0</v>
      </c>
      <c r="N237" s="28">
        <v>0</v>
      </c>
      <c r="O237" s="29">
        <v>0</v>
      </c>
      <c r="P237" s="29">
        <v>0</v>
      </c>
      <c r="Q237" s="28">
        <v>6750</v>
      </c>
      <c r="R237" s="29">
        <v>1826</v>
      </c>
      <c r="S237" s="28">
        <v>675</v>
      </c>
      <c r="T237" s="28">
        <v>4249</v>
      </c>
      <c r="U237" s="30">
        <f t="shared" si="22"/>
        <v>0</v>
      </c>
      <c r="V237" s="31"/>
      <c r="W237" s="31"/>
      <c r="X237" s="31"/>
      <c r="Z237" s="32">
        <f t="shared" si="23"/>
        <v>0</v>
      </c>
      <c r="AA237" s="31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</row>
    <row r="238" spans="1:59" ht="36" customHeight="1" x14ac:dyDescent="0.35">
      <c r="A238" s="73">
        <v>67</v>
      </c>
      <c r="B238" s="55" t="s">
        <v>455</v>
      </c>
      <c r="C238" s="29">
        <v>0</v>
      </c>
      <c r="D238" s="29">
        <v>0</v>
      </c>
      <c r="E238" s="29">
        <v>546</v>
      </c>
      <c r="F238" s="29">
        <v>0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8">
        <v>0</v>
      </c>
      <c r="O238" s="29">
        <v>0</v>
      </c>
      <c r="P238" s="29">
        <v>0</v>
      </c>
      <c r="Q238" s="28">
        <v>546</v>
      </c>
      <c r="R238" s="29">
        <v>147.69999999999999</v>
      </c>
      <c r="S238" s="28">
        <v>54.6</v>
      </c>
      <c r="T238" s="28">
        <v>343.7</v>
      </c>
      <c r="U238" s="30">
        <f t="shared" si="22"/>
        <v>0</v>
      </c>
      <c r="V238" s="31"/>
      <c r="W238" s="31"/>
      <c r="X238" s="31"/>
      <c r="Z238" s="32">
        <f t="shared" si="23"/>
        <v>0</v>
      </c>
      <c r="AA238" s="31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</row>
    <row r="239" spans="1:59" ht="39.75" customHeight="1" x14ac:dyDescent="0.35">
      <c r="A239" s="71"/>
      <c r="B239" s="76" t="s">
        <v>11</v>
      </c>
      <c r="C239" s="19">
        <v>178030.18</v>
      </c>
      <c r="D239" s="19">
        <v>6750</v>
      </c>
      <c r="E239" s="19">
        <v>546</v>
      </c>
      <c r="F239" s="19">
        <v>0</v>
      </c>
      <c r="G239" s="19">
        <v>44400</v>
      </c>
      <c r="H239" s="19">
        <v>175400</v>
      </c>
      <c r="I239" s="19">
        <v>34600</v>
      </c>
      <c r="J239" s="19">
        <v>40850</v>
      </c>
      <c r="K239" s="19">
        <v>0</v>
      </c>
      <c r="L239" s="19">
        <v>0</v>
      </c>
      <c r="M239" s="19">
        <v>294800</v>
      </c>
      <c r="N239" s="19">
        <v>448300</v>
      </c>
      <c r="O239" s="19">
        <v>10500</v>
      </c>
      <c r="P239" s="19">
        <v>0</v>
      </c>
      <c r="Q239" s="19">
        <v>1056146</v>
      </c>
      <c r="R239" s="19">
        <v>285706.55</v>
      </c>
      <c r="S239" s="19">
        <v>105614.6</v>
      </c>
      <c r="T239" s="19">
        <v>664824.85</v>
      </c>
      <c r="U239" s="30">
        <f t="shared" si="22"/>
        <v>0</v>
      </c>
      <c r="V239" s="37">
        <f>Q239-Q236-Q237-Q238-Q235-Q234-Q233-Q232-Q231-Q230-Q229-Q228-Q227-Q226-Q225-Q224-Q223-Q222-Q221-Q220-Q219-Q218-Q217-Q216-Q215-Q213-Q214-Q212-Q211-Q210-Q209-Q208-Q207-Q206-Q205-Q204-Q203-Q202-Q201-Q200-Q199-Q198-Q197-Q196-Q195-Q194-Q193-Q192-Q191-Q190-Q189-Q188-Q187-Q186-Q185-Q184-Q183-Q182-Q181-Q180-Q179-Q178-Q177-Q176-Q175-Q173-Q174-Q172</f>
        <v>0</v>
      </c>
      <c r="W239" s="37">
        <f>R239-R236-R237-R238-R235-R234-R233-R232-R231-R230-R229-R228-R227-R226-R225-R224-R223-R222-R221-R220-R219-R218-R217-R216-R215-R213-R214-R212-R211-R210-R209-R208-R207-R206-R205-R204-R203-R202-R201-R200-R199-R198-R197-R196-R195-R194-R193-R192-R191-R190-R189-R188-R187-R186-R185-R184-R183-R182-R181-R180-R179-R178-R177-R176-R175-R173-R174-R172</f>
        <v>5.7752913562580943E-11</v>
      </c>
      <c r="X239" s="37">
        <f>S239-S236-S237-S238-S235-S234-S233-S232-S231-S230-S229-S228-S227-S226-S225-S224-S223-S222-S221-S220-S219-S218-S217-S216-S215-S213-S214-S212-S211-S210-S209-S208-S207-S206-S205-S204-S203-S202-S201-S200-S199-S198-S197-S196-S195-S194-S193-S192-S191-S190-S189-S188-S187-S186-S185-S184-S183-S182-S181-S180-S179-S178-S177-S176-S175-S173-S174-S172</f>
        <v>0</v>
      </c>
      <c r="Y239" s="37">
        <f>T239-T236-T237-T238-T235-T234-T233-T232-T231-T230-T229-T228-T227-T226-T225-T224-T223-T222-T221-T220-T219-T218-T217-T216-T215-T213-T214-T212-T211-T210-T209-T208-T207-T206-T205-T204-T203-T202-T201-T200-T199-T198-T197-T196-T195-T194-T193-T192-T191-T190-T189-T188-T187-T186-T185-T184-T183-T182-T181-T180-T179-T178-T177-T176-T175-T173-T174-T172</f>
        <v>0</v>
      </c>
      <c r="Z239" s="32">
        <f t="shared" si="23"/>
        <v>0</v>
      </c>
      <c r="AA239" s="37">
        <f>D239-D238-D237-D236-D235-D234-D233-D232-D231-D230-D229-D228-D227-D226-D225-D224-D223-D222-D221-D220-D219-D218-D217-D216-D215-D214-D213-D212-D211-D210-D209-D208-D207-D206-D205-D204-D203-D202-D201-D200-D199-D198-D197-D196-D195-D194-D193-D192-D191-D190-D189-D188-D187-D186-D185-D184-D183-D182-D181-D180-D179-D178-D177-D176-D175-D174-D173-D172</f>
        <v>0</v>
      </c>
      <c r="AB239" s="37">
        <f t="shared" ref="AB239:AM239" si="24">E239-E238-E237-E236-E235-E234-E233-E232-E231-E230-E229-E228-E227-E226-E225-E224-E223-E222-E221-E220-E219-E218-E217-E216-E215-E214-E213-E212-E211-E210-E209-E208-E207-E206-E205-E204-E203-E202-E201-E200-E199-E198-E197-E196-E195-E194-E193-E192-E191-E190-E189-E188-E187-E186-E185-E184-E183-E182-E181-E180-E179-E178-E177-E176-E175-E174-E173-E172</f>
        <v>0</v>
      </c>
      <c r="AC239" s="37">
        <f t="shared" si="24"/>
        <v>0</v>
      </c>
      <c r="AD239" s="37">
        <f t="shared" si="24"/>
        <v>0</v>
      </c>
      <c r="AE239" s="37">
        <f t="shared" si="24"/>
        <v>0</v>
      </c>
      <c r="AF239" s="37">
        <f t="shared" si="24"/>
        <v>0</v>
      </c>
      <c r="AG239" s="37">
        <f t="shared" si="24"/>
        <v>0</v>
      </c>
      <c r="AH239" s="37">
        <f t="shared" si="24"/>
        <v>0</v>
      </c>
      <c r="AI239" s="37">
        <f t="shared" si="24"/>
        <v>0</v>
      </c>
      <c r="AJ239" s="37">
        <f t="shared" si="24"/>
        <v>0</v>
      </c>
      <c r="AK239" s="37">
        <f t="shared" si="24"/>
        <v>0</v>
      </c>
      <c r="AL239" s="37">
        <f t="shared" si="24"/>
        <v>0</v>
      </c>
      <c r="AM239" s="37">
        <f t="shared" si="24"/>
        <v>0</v>
      </c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</row>
    <row r="240" spans="1:59" ht="39.75" customHeight="1" x14ac:dyDescent="0.35">
      <c r="A240" s="87" t="s">
        <v>432</v>
      </c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30">
        <f t="shared" si="22"/>
        <v>0</v>
      </c>
      <c r="V240" s="7"/>
      <c r="W240" s="38"/>
      <c r="X240" s="7"/>
      <c r="Y240" s="7"/>
      <c r="Z240" s="32">
        <f t="shared" si="23"/>
        <v>0</v>
      </c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</row>
    <row r="241" spans="1:59" ht="39.75" customHeight="1" x14ac:dyDescent="0.35">
      <c r="A241" s="22">
        <v>1</v>
      </c>
      <c r="B241" s="39" t="s">
        <v>27</v>
      </c>
      <c r="C241" s="28">
        <v>669.9</v>
      </c>
      <c r="D241" s="28">
        <v>0</v>
      </c>
      <c r="E241" s="28">
        <v>0</v>
      </c>
      <c r="F241" s="28">
        <v>0</v>
      </c>
      <c r="G241" s="28">
        <v>700</v>
      </c>
      <c r="H241" s="28">
        <v>0</v>
      </c>
      <c r="I241" s="28">
        <v>0</v>
      </c>
      <c r="J241" s="28">
        <v>0</v>
      </c>
      <c r="K241" s="28">
        <v>0</v>
      </c>
      <c r="L241" s="28">
        <v>0</v>
      </c>
      <c r="M241" s="28">
        <v>5000</v>
      </c>
      <c r="N241" s="28">
        <v>21000</v>
      </c>
      <c r="O241" s="28">
        <v>0</v>
      </c>
      <c r="P241" s="28">
        <v>0</v>
      </c>
      <c r="Q241" s="28">
        <v>26700</v>
      </c>
      <c r="R241" s="29">
        <v>7222.83</v>
      </c>
      <c r="S241" s="28">
        <v>2670</v>
      </c>
      <c r="T241" s="28">
        <v>16807.169999999998</v>
      </c>
      <c r="U241" s="30">
        <f t="shared" si="22"/>
        <v>0</v>
      </c>
      <c r="V241" s="31"/>
      <c r="W241" s="31"/>
      <c r="X241" s="31"/>
      <c r="Z241" s="32">
        <f t="shared" si="23"/>
        <v>0</v>
      </c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</row>
    <row r="242" spans="1:59" ht="39.75" customHeight="1" x14ac:dyDescent="0.35">
      <c r="A242" s="22">
        <v>2</v>
      </c>
      <c r="B242" s="39" t="s">
        <v>90</v>
      </c>
      <c r="C242" s="28">
        <v>1375.6</v>
      </c>
      <c r="D242" s="28">
        <v>0</v>
      </c>
      <c r="E242" s="28">
        <v>0</v>
      </c>
      <c r="F242" s="28">
        <v>0</v>
      </c>
      <c r="G242" s="28">
        <v>0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6000</v>
      </c>
      <c r="N242" s="28">
        <v>0</v>
      </c>
      <c r="O242" s="28">
        <v>0</v>
      </c>
      <c r="P242" s="28">
        <v>0</v>
      </c>
      <c r="Q242" s="28">
        <v>6000</v>
      </c>
      <c r="R242" s="29">
        <v>1623.11</v>
      </c>
      <c r="S242" s="28">
        <v>600</v>
      </c>
      <c r="T242" s="28">
        <v>3776.89</v>
      </c>
      <c r="U242" s="30">
        <f t="shared" si="22"/>
        <v>0</v>
      </c>
      <c r="V242" s="31"/>
      <c r="W242" s="31"/>
      <c r="X242" s="31"/>
      <c r="Z242" s="32">
        <f t="shared" si="23"/>
        <v>0</v>
      </c>
      <c r="AA242" s="31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</row>
    <row r="243" spans="1:59" ht="39.75" customHeight="1" x14ac:dyDescent="0.35">
      <c r="A243" s="22">
        <v>3</v>
      </c>
      <c r="B243" s="39" t="s">
        <v>92</v>
      </c>
      <c r="C243" s="28">
        <v>536.70000000000005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5000</v>
      </c>
      <c r="N243" s="28">
        <v>21000</v>
      </c>
      <c r="O243" s="28">
        <v>0</v>
      </c>
      <c r="P243" s="28">
        <v>0</v>
      </c>
      <c r="Q243" s="28">
        <v>26000</v>
      </c>
      <c r="R243" s="29">
        <v>7033.47</v>
      </c>
      <c r="S243" s="28">
        <v>2600</v>
      </c>
      <c r="T243" s="28">
        <v>16366.53</v>
      </c>
      <c r="U243" s="30">
        <f t="shared" si="22"/>
        <v>0</v>
      </c>
      <c r="V243" s="31"/>
      <c r="W243" s="31"/>
      <c r="X243" s="31"/>
      <c r="Z243" s="32">
        <f t="shared" si="23"/>
        <v>0</v>
      </c>
      <c r="AA243" s="31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</row>
    <row r="244" spans="1:59" ht="46.5" customHeight="1" x14ac:dyDescent="0.35">
      <c r="A244" s="71"/>
      <c r="B244" s="75" t="s">
        <v>485</v>
      </c>
      <c r="C244" s="19">
        <v>2582.1999999999998</v>
      </c>
      <c r="D244" s="19">
        <v>0</v>
      </c>
      <c r="E244" s="19">
        <v>0</v>
      </c>
      <c r="F244" s="19">
        <v>0</v>
      </c>
      <c r="G244" s="19">
        <v>700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16000</v>
      </c>
      <c r="N244" s="19">
        <v>42000</v>
      </c>
      <c r="O244" s="19">
        <v>0</v>
      </c>
      <c r="P244" s="19">
        <v>0</v>
      </c>
      <c r="Q244" s="19">
        <v>58700</v>
      </c>
      <c r="R244" s="19">
        <v>15879.41</v>
      </c>
      <c r="S244" s="19">
        <v>5870</v>
      </c>
      <c r="T244" s="19">
        <v>36950.589999999997</v>
      </c>
      <c r="U244" s="30">
        <f t="shared" si="22"/>
        <v>0</v>
      </c>
      <c r="V244" s="37">
        <f>Q244-Q241-Q242-Q243</f>
        <v>0</v>
      </c>
      <c r="W244" s="37">
        <f>R244-R241-R242-R243</f>
        <v>0</v>
      </c>
      <c r="X244" s="37">
        <f>S244-S241-S242-S243</f>
        <v>0</v>
      </c>
      <c r="Y244" s="37">
        <f>T244-T241-T242-T243</f>
        <v>0</v>
      </c>
      <c r="Z244" s="32">
        <f t="shared" si="23"/>
        <v>0</v>
      </c>
      <c r="AA244" s="37">
        <f>D244-D243-D242-D241</f>
        <v>0</v>
      </c>
      <c r="AB244" s="37">
        <f t="shared" ref="AB244:AM244" si="25">E244-E243-E242-E241</f>
        <v>0</v>
      </c>
      <c r="AC244" s="37">
        <f t="shared" si="25"/>
        <v>0</v>
      </c>
      <c r="AD244" s="37">
        <f t="shared" si="25"/>
        <v>0</v>
      </c>
      <c r="AE244" s="37">
        <f t="shared" si="25"/>
        <v>0</v>
      </c>
      <c r="AF244" s="37">
        <f t="shared" si="25"/>
        <v>0</v>
      </c>
      <c r="AG244" s="37">
        <f t="shared" si="25"/>
        <v>0</v>
      </c>
      <c r="AH244" s="37">
        <f t="shared" si="25"/>
        <v>0</v>
      </c>
      <c r="AI244" s="37">
        <f t="shared" si="25"/>
        <v>0</v>
      </c>
      <c r="AJ244" s="37">
        <f t="shared" si="25"/>
        <v>0</v>
      </c>
      <c r="AK244" s="37">
        <f t="shared" si="25"/>
        <v>0</v>
      </c>
      <c r="AL244" s="37">
        <f t="shared" si="25"/>
        <v>0</v>
      </c>
      <c r="AM244" s="37">
        <f t="shared" si="25"/>
        <v>0</v>
      </c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</row>
    <row r="245" spans="1:59" ht="46.5" customHeight="1" x14ac:dyDescent="0.35">
      <c r="A245" s="77"/>
      <c r="B245" s="78" t="s">
        <v>201</v>
      </c>
      <c r="C245" s="56">
        <f t="shared" ref="C245:T245" si="26">C27+C37+C47+C65+C70+C76+C86+C92+C102+C111+C117+C121+C131+C136+C149+C170+C239+C244</f>
        <v>408223.94</v>
      </c>
      <c r="D245" s="56">
        <f t="shared" si="26"/>
        <v>19850</v>
      </c>
      <c r="E245" s="56">
        <f t="shared" si="26"/>
        <v>1544</v>
      </c>
      <c r="F245" s="56">
        <f t="shared" si="26"/>
        <v>0</v>
      </c>
      <c r="G245" s="56">
        <f t="shared" si="26"/>
        <v>92700</v>
      </c>
      <c r="H245" s="56">
        <f t="shared" si="26"/>
        <v>350800</v>
      </c>
      <c r="I245" s="56">
        <f t="shared" si="26"/>
        <v>74850</v>
      </c>
      <c r="J245" s="56">
        <f t="shared" si="26"/>
        <v>84600</v>
      </c>
      <c r="K245" s="56">
        <f t="shared" si="26"/>
        <v>6600</v>
      </c>
      <c r="L245" s="56">
        <f t="shared" si="26"/>
        <v>0</v>
      </c>
      <c r="M245" s="56">
        <f t="shared" si="26"/>
        <v>623400</v>
      </c>
      <c r="N245" s="56">
        <f t="shared" si="26"/>
        <v>1339160</v>
      </c>
      <c r="O245" s="56">
        <f t="shared" si="26"/>
        <v>12700</v>
      </c>
      <c r="P245" s="56">
        <f t="shared" si="26"/>
        <v>7300</v>
      </c>
      <c r="Q245" s="56">
        <f t="shared" si="26"/>
        <v>2613504</v>
      </c>
      <c r="R245" s="56">
        <f t="shared" si="26"/>
        <v>706999.99666434026</v>
      </c>
      <c r="S245" s="56">
        <f t="shared" si="26"/>
        <v>261350.39999999999</v>
      </c>
      <c r="T245" s="56">
        <f t="shared" si="26"/>
        <v>1645153.6033356597</v>
      </c>
      <c r="U245" s="57">
        <f t="shared" si="22"/>
        <v>0</v>
      </c>
      <c r="V245" s="58">
        <f>Q245-Q244-Q239-Q170-Q149-Q136-Q131-Q121-Q117-Q111-Q102-Q92-Q86-Q76-Q70-Q65-Q47-Q37-Q27</f>
        <v>0</v>
      </c>
      <c r="W245" s="58">
        <f t="shared" ref="W245:Y245" si="27">R245-R244-R239-R170-R149-R136-R131-R121-R117-R111-R102-R92-R86-R76-R70-R65-R47-R37-R27</f>
        <v>-1.0004441719502211E-10</v>
      </c>
      <c r="X245" s="58">
        <f t="shared" si="27"/>
        <v>-2.5465851649641991E-11</v>
      </c>
      <c r="Y245" s="58">
        <f t="shared" si="27"/>
        <v>-1.5279510989785194E-10</v>
      </c>
      <c r="Z245" s="59">
        <f t="shared" si="23"/>
        <v>0</v>
      </c>
      <c r="AA245" s="58">
        <f>D245-D244-D239-D170-D149-D136-D131-D121-D117-D111-D102-D92-D86-D76-D70-D65-D47-D37-D27</f>
        <v>0</v>
      </c>
      <c r="AB245" s="58">
        <f t="shared" ref="AB245:AL245" si="28">E245-E244-E239-E170-E149-E136-E131-E121-E117-E111-E102-E92-E86-E76-E70-E65-E47-E37-E27</f>
        <v>0</v>
      </c>
      <c r="AC245" s="58">
        <f t="shared" si="28"/>
        <v>0</v>
      </c>
      <c r="AD245" s="58">
        <f t="shared" si="28"/>
        <v>0</v>
      </c>
      <c r="AE245" s="58">
        <f t="shared" si="28"/>
        <v>0</v>
      </c>
      <c r="AF245" s="58">
        <f t="shared" si="28"/>
        <v>0</v>
      </c>
      <c r="AG245" s="58">
        <f t="shared" si="28"/>
        <v>0</v>
      </c>
      <c r="AH245" s="58">
        <f t="shared" si="28"/>
        <v>0</v>
      </c>
      <c r="AI245" s="58">
        <f t="shared" si="28"/>
        <v>0</v>
      </c>
      <c r="AJ245" s="58">
        <f t="shared" si="28"/>
        <v>0</v>
      </c>
      <c r="AK245" s="58">
        <f t="shared" si="28"/>
        <v>0</v>
      </c>
      <c r="AL245" s="58">
        <f t="shared" si="28"/>
        <v>0</v>
      </c>
      <c r="AM245" s="58">
        <f>P245-P244-P239-P170-P149-P136-P131-P121-P117-P111-P102-P92-P86-P76-P70-P65-P47-P37-P27</f>
        <v>0</v>
      </c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</row>
    <row r="246" spans="1:59" ht="45" customHeight="1" x14ac:dyDescent="0.35">
      <c r="A246" s="88" t="s">
        <v>195</v>
      </c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30">
        <f t="shared" si="22"/>
        <v>0</v>
      </c>
      <c r="V246" s="7"/>
      <c r="W246" s="25"/>
      <c r="X246" s="7"/>
      <c r="Y246" s="7"/>
      <c r="Z246" s="32">
        <f t="shared" si="23"/>
        <v>0</v>
      </c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</row>
    <row r="247" spans="1:59" ht="39.75" customHeight="1" x14ac:dyDescent="0.35">
      <c r="A247" s="87" t="s">
        <v>416</v>
      </c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30">
        <f t="shared" si="22"/>
        <v>0</v>
      </c>
      <c r="W247" s="26"/>
      <c r="Z247" s="32">
        <f t="shared" si="23"/>
        <v>0</v>
      </c>
    </row>
    <row r="248" spans="1:59" ht="39.75" customHeight="1" x14ac:dyDescent="0.35">
      <c r="A248" s="22">
        <v>1</v>
      </c>
      <c r="B248" s="27" t="s">
        <v>94</v>
      </c>
      <c r="C248" s="28">
        <v>1247.4000000000001</v>
      </c>
      <c r="D248" s="28">
        <v>0</v>
      </c>
      <c r="E248" s="28">
        <v>0</v>
      </c>
      <c r="F248" s="28">
        <v>0</v>
      </c>
      <c r="G248" s="28">
        <v>0</v>
      </c>
      <c r="H248" s="28">
        <v>0</v>
      </c>
      <c r="I248" s="28">
        <v>0</v>
      </c>
      <c r="J248" s="28">
        <v>0</v>
      </c>
      <c r="K248" s="28">
        <v>0</v>
      </c>
      <c r="L248" s="28">
        <v>0</v>
      </c>
      <c r="M248" s="28">
        <v>0</v>
      </c>
      <c r="N248" s="28">
        <v>16800</v>
      </c>
      <c r="O248" s="28">
        <v>0</v>
      </c>
      <c r="P248" s="28">
        <v>0</v>
      </c>
      <c r="Q248" s="28">
        <v>16800</v>
      </c>
      <c r="R248" s="29">
        <v>4719.4399999999996</v>
      </c>
      <c r="S248" s="28">
        <v>1680</v>
      </c>
      <c r="T248" s="28">
        <v>10400.56</v>
      </c>
      <c r="U248" s="30">
        <f t="shared" si="22"/>
        <v>0</v>
      </c>
      <c r="V248" s="31"/>
      <c r="W248" s="31"/>
      <c r="X248" s="31"/>
      <c r="Z248" s="32">
        <f t="shared" si="23"/>
        <v>0</v>
      </c>
    </row>
    <row r="249" spans="1:59" ht="39.75" customHeight="1" x14ac:dyDescent="0.35">
      <c r="A249" s="22">
        <v>2</v>
      </c>
      <c r="B249" s="27" t="s">
        <v>95</v>
      </c>
      <c r="C249" s="28">
        <v>4855</v>
      </c>
      <c r="D249" s="28">
        <v>0</v>
      </c>
      <c r="E249" s="28">
        <v>0</v>
      </c>
      <c r="F249" s="28">
        <v>0</v>
      </c>
      <c r="G249" s="28">
        <v>4600</v>
      </c>
      <c r="H249" s="28">
        <v>13700</v>
      </c>
      <c r="I249" s="28">
        <v>3000</v>
      </c>
      <c r="J249" s="28">
        <v>3500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24800</v>
      </c>
      <c r="R249" s="29">
        <v>6966.79</v>
      </c>
      <c r="S249" s="28">
        <v>2480</v>
      </c>
      <c r="T249" s="28">
        <v>15353.21</v>
      </c>
      <c r="U249" s="30">
        <f t="shared" si="22"/>
        <v>0</v>
      </c>
      <c r="V249" s="31"/>
      <c r="W249" s="31"/>
      <c r="X249" s="31"/>
      <c r="Z249" s="32">
        <f t="shared" si="23"/>
        <v>0</v>
      </c>
    </row>
    <row r="250" spans="1:59" ht="39.75" customHeight="1" x14ac:dyDescent="0.35">
      <c r="A250" s="22">
        <v>3</v>
      </c>
      <c r="B250" s="34" t="s">
        <v>287</v>
      </c>
      <c r="C250" s="28">
        <v>1247.2</v>
      </c>
      <c r="D250" s="28">
        <v>0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0</v>
      </c>
      <c r="K250" s="28">
        <v>0</v>
      </c>
      <c r="L250" s="28">
        <v>0</v>
      </c>
      <c r="M250" s="28">
        <v>0</v>
      </c>
      <c r="N250" s="28">
        <v>9100</v>
      </c>
      <c r="O250" s="28">
        <v>0</v>
      </c>
      <c r="P250" s="28">
        <v>0</v>
      </c>
      <c r="Q250" s="28">
        <v>9100</v>
      </c>
      <c r="R250" s="29">
        <v>2556.36</v>
      </c>
      <c r="S250" s="28">
        <v>910</v>
      </c>
      <c r="T250" s="28">
        <v>5633.64</v>
      </c>
      <c r="U250" s="30">
        <f t="shared" si="22"/>
        <v>0</v>
      </c>
      <c r="V250" s="31"/>
      <c r="W250" s="31"/>
      <c r="X250" s="31"/>
      <c r="Z250" s="32">
        <f t="shared" si="23"/>
        <v>0</v>
      </c>
    </row>
    <row r="251" spans="1:59" ht="39.75" customHeight="1" x14ac:dyDescent="0.35">
      <c r="A251" s="22">
        <v>4</v>
      </c>
      <c r="B251" s="27" t="s">
        <v>96</v>
      </c>
      <c r="C251" s="28">
        <v>3932.7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8">
        <v>2400</v>
      </c>
      <c r="J251" s="28">
        <v>2900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5300</v>
      </c>
      <c r="R251" s="29">
        <v>1488.87</v>
      </c>
      <c r="S251" s="28">
        <v>530</v>
      </c>
      <c r="T251" s="28">
        <v>3281.13</v>
      </c>
      <c r="U251" s="30">
        <f t="shared" si="22"/>
        <v>0</v>
      </c>
      <c r="V251" s="31"/>
      <c r="W251" s="31"/>
      <c r="X251" s="31"/>
      <c r="Z251" s="32">
        <f t="shared" si="23"/>
        <v>0</v>
      </c>
    </row>
    <row r="252" spans="1:59" ht="39.75" customHeight="1" x14ac:dyDescent="0.35">
      <c r="A252" s="22">
        <v>5</v>
      </c>
      <c r="B252" s="27" t="s">
        <v>456</v>
      </c>
      <c r="C252" s="28">
        <v>0</v>
      </c>
      <c r="D252" s="28">
        <v>250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250</v>
      </c>
      <c r="R252" s="29">
        <v>70.23</v>
      </c>
      <c r="S252" s="28">
        <v>25</v>
      </c>
      <c r="T252" s="28">
        <v>154.77000000000001</v>
      </c>
      <c r="U252" s="30">
        <f t="shared" si="22"/>
        <v>0</v>
      </c>
      <c r="V252" s="31"/>
      <c r="W252" s="31"/>
      <c r="X252" s="31"/>
      <c r="Z252" s="32">
        <f t="shared" si="23"/>
        <v>0</v>
      </c>
    </row>
    <row r="253" spans="1:59" ht="39.75" customHeight="1" x14ac:dyDescent="0.35">
      <c r="A253" s="22">
        <v>6</v>
      </c>
      <c r="B253" s="27" t="s">
        <v>457</v>
      </c>
      <c r="C253" s="28">
        <v>0</v>
      </c>
      <c r="D253" s="28">
        <v>0</v>
      </c>
      <c r="E253" s="28">
        <v>21</v>
      </c>
      <c r="F253" s="28">
        <v>0</v>
      </c>
      <c r="G253" s="28">
        <v>0</v>
      </c>
      <c r="H253" s="28">
        <v>0</v>
      </c>
      <c r="I253" s="28">
        <v>0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  <c r="Q253" s="28">
        <v>21</v>
      </c>
      <c r="R253" s="29">
        <v>5.91</v>
      </c>
      <c r="S253" s="28">
        <v>2.1</v>
      </c>
      <c r="T253" s="28">
        <v>12.99</v>
      </c>
      <c r="U253" s="30">
        <f t="shared" si="22"/>
        <v>0</v>
      </c>
      <c r="V253" s="31"/>
      <c r="W253" s="31"/>
      <c r="X253" s="31"/>
      <c r="Z253" s="32">
        <f t="shared" si="23"/>
        <v>0</v>
      </c>
    </row>
    <row r="254" spans="1:59" ht="56.25" customHeight="1" x14ac:dyDescent="0.35">
      <c r="A254" s="71"/>
      <c r="B254" s="79" t="s">
        <v>470</v>
      </c>
      <c r="C254" s="19">
        <v>11282.3</v>
      </c>
      <c r="D254" s="19">
        <v>250</v>
      </c>
      <c r="E254" s="19">
        <v>21</v>
      </c>
      <c r="F254" s="19">
        <v>0</v>
      </c>
      <c r="G254" s="19">
        <v>4600</v>
      </c>
      <c r="H254" s="19">
        <v>13700</v>
      </c>
      <c r="I254" s="19">
        <v>5400</v>
      </c>
      <c r="J254" s="19">
        <v>6400</v>
      </c>
      <c r="K254" s="19">
        <v>0</v>
      </c>
      <c r="L254" s="19">
        <v>0</v>
      </c>
      <c r="M254" s="19">
        <v>0</v>
      </c>
      <c r="N254" s="19">
        <v>25900</v>
      </c>
      <c r="O254" s="19">
        <v>0</v>
      </c>
      <c r="P254" s="19">
        <v>0</v>
      </c>
      <c r="Q254" s="19">
        <v>56271</v>
      </c>
      <c r="R254" s="19">
        <v>15807.6</v>
      </c>
      <c r="S254" s="19">
        <v>5627.1</v>
      </c>
      <c r="T254" s="19">
        <v>34836.300000000003</v>
      </c>
      <c r="U254" s="30">
        <f t="shared" si="22"/>
        <v>0</v>
      </c>
      <c r="V254" s="37">
        <f>Q254-Q248-Q249-Q250-Q251-Q252-Q253</f>
        <v>0</v>
      </c>
      <c r="W254" s="37">
        <f>R254-R248-R249-R250-R251-R252-R253</f>
        <v>-1.3145040611561853E-13</v>
      </c>
      <c r="X254" s="37">
        <f>S254-S248-S249-S250-S251-S252-S253</f>
        <v>3.6370906286720128E-13</v>
      </c>
      <c r="Y254" s="37">
        <f>T254-T248-T249-T250-T251-T252-T253</f>
        <v>5.6648019608473987E-12</v>
      </c>
      <c r="Z254" s="32">
        <f t="shared" si="23"/>
        <v>0</v>
      </c>
      <c r="AA254" s="37">
        <f>D254-D253-D252-D251-D250-D249-D248</f>
        <v>0</v>
      </c>
      <c r="AB254" s="37">
        <f t="shared" ref="AB254:AM254" si="29">E254-E253-E252-E251-E250-E249-E248</f>
        <v>0</v>
      </c>
      <c r="AC254" s="37">
        <f t="shared" si="29"/>
        <v>0</v>
      </c>
      <c r="AD254" s="37">
        <f t="shared" si="29"/>
        <v>0</v>
      </c>
      <c r="AE254" s="37">
        <f t="shared" si="29"/>
        <v>0</v>
      </c>
      <c r="AF254" s="37">
        <f t="shared" si="29"/>
        <v>0</v>
      </c>
      <c r="AG254" s="37">
        <f t="shared" si="29"/>
        <v>0</v>
      </c>
      <c r="AH254" s="37">
        <f t="shared" si="29"/>
        <v>0</v>
      </c>
      <c r="AI254" s="37">
        <f t="shared" si="29"/>
        <v>0</v>
      </c>
      <c r="AJ254" s="37">
        <f t="shared" si="29"/>
        <v>0</v>
      </c>
      <c r="AK254" s="37">
        <f t="shared" si="29"/>
        <v>0</v>
      </c>
      <c r="AL254" s="37">
        <f t="shared" si="29"/>
        <v>0</v>
      </c>
      <c r="AM254" s="37">
        <f t="shared" si="29"/>
        <v>0</v>
      </c>
    </row>
    <row r="255" spans="1:59" ht="39.75" customHeight="1" x14ac:dyDescent="0.35">
      <c r="A255" s="87" t="s">
        <v>417</v>
      </c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30">
        <f t="shared" si="22"/>
        <v>0</v>
      </c>
      <c r="V255" s="7"/>
      <c r="W255" s="38"/>
      <c r="X255" s="7"/>
      <c r="Y255" s="7"/>
      <c r="Z255" s="32">
        <f t="shared" si="23"/>
        <v>0</v>
      </c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</row>
    <row r="256" spans="1:59" ht="39.75" customHeight="1" x14ac:dyDescent="0.35">
      <c r="A256" s="73">
        <v>1</v>
      </c>
      <c r="B256" s="39" t="s">
        <v>291</v>
      </c>
      <c r="C256" s="28">
        <v>1411.1</v>
      </c>
      <c r="D256" s="28">
        <v>0</v>
      </c>
      <c r="E256" s="28">
        <v>0</v>
      </c>
      <c r="F256" s="28">
        <v>0</v>
      </c>
      <c r="G256" s="28">
        <v>0</v>
      </c>
      <c r="H256" s="28">
        <v>4000</v>
      </c>
      <c r="I256" s="28">
        <v>900</v>
      </c>
      <c r="J256" s="28">
        <v>1100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6000</v>
      </c>
      <c r="R256" s="28">
        <v>1685.51</v>
      </c>
      <c r="S256" s="28">
        <v>600</v>
      </c>
      <c r="T256" s="28">
        <v>3714.49</v>
      </c>
      <c r="U256" s="30">
        <f t="shared" si="22"/>
        <v>0</v>
      </c>
      <c r="V256" s="31"/>
      <c r="W256" s="31"/>
      <c r="X256" s="31"/>
      <c r="Z256" s="32">
        <f t="shared" si="23"/>
        <v>0</v>
      </c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</row>
    <row r="257" spans="1:59" ht="39.75" customHeight="1" x14ac:dyDescent="0.35">
      <c r="A257" s="73">
        <v>2</v>
      </c>
      <c r="B257" s="39" t="s">
        <v>289</v>
      </c>
      <c r="C257" s="28">
        <v>3265</v>
      </c>
      <c r="D257" s="28">
        <v>0</v>
      </c>
      <c r="E257" s="28">
        <v>0</v>
      </c>
      <c r="F257" s="28">
        <v>0</v>
      </c>
      <c r="G257" s="28">
        <v>0</v>
      </c>
      <c r="H257" s="28">
        <v>9300</v>
      </c>
      <c r="I257" s="28">
        <v>2000</v>
      </c>
      <c r="J257" s="28">
        <v>2400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13700</v>
      </c>
      <c r="R257" s="29">
        <v>3848.59</v>
      </c>
      <c r="S257" s="28">
        <v>1370</v>
      </c>
      <c r="T257" s="28">
        <v>8481.41</v>
      </c>
      <c r="U257" s="30">
        <f t="shared" si="22"/>
        <v>0</v>
      </c>
      <c r="V257" s="31"/>
      <c r="W257" s="31"/>
      <c r="X257" s="31"/>
      <c r="Z257" s="32">
        <f t="shared" si="23"/>
        <v>0</v>
      </c>
      <c r="AA257" s="31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</row>
    <row r="258" spans="1:59" ht="39.75" customHeight="1" x14ac:dyDescent="0.35">
      <c r="A258" s="73">
        <v>3</v>
      </c>
      <c r="B258" s="27" t="s">
        <v>205</v>
      </c>
      <c r="C258" s="28">
        <v>2634</v>
      </c>
      <c r="D258" s="28">
        <v>0</v>
      </c>
      <c r="E258" s="28">
        <v>0</v>
      </c>
      <c r="F258" s="28">
        <v>0</v>
      </c>
      <c r="G258" s="28">
        <v>2500</v>
      </c>
      <c r="H258" s="28">
        <v>0</v>
      </c>
      <c r="I258" s="28">
        <v>0</v>
      </c>
      <c r="J258" s="28">
        <v>0</v>
      </c>
      <c r="K258" s="28">
        <v>0</v>
      </c>
      <c r="L258" s="28">
        <v>0</v>
      </c>
      <c r="M258" s="28">
        <v>0</v>
      </c>
      <c r="N258" s="28">
        <v>28000</v>
      </c>
      <c r="O258" s="28">
        <v>0</v>
      </c>
      <c r="P258" s="28">
        <v>0</v>
      </c>
      <c r="Q258" s="28">
        <v>30500</v>
      </c>
      <c r="R258" s="28">
        <v>8568.0300000000007</v>
      </c>
      <c r="S258" s="28">
        <v>3050</v>
      </c>
      <c r="T258" s="28">
        <v>18881.97</v>
      </c>
      <c r="U258" s="30">
        <f t="shared" si="22"/>
        <v>0</v>
      </c>
      <c r="V258" s="31"/>
      <c r="W258" s="31"/>
      <c r="X258" s="31"/>
      <c r="Z258" s="32">
        <f t="shared" si="23"/>
        <v>0</v>
      </c>
      <c r="AA258" s="31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</row>
    <row r="259" spans="1:59" ht="39.75" customHeight="1" x14ac:dyDescent="0.35">
      <c r="A259" s="73">
        <v>4</v>
      </c>
      <c r="B259" s="27" t="s">
        <v>292</v>
      </c>
      <c r="C259" s="28">
        <v>1658</v>
      </c>
      <c r="D259" s="28">
        <v>0</v>
      </c>
      <c r="E259" s="28">
        <v>0</v>
      </c>
      <c r="F259" s="28">
        <v>0</v>
      </c>
      <c r="G259" s="28">
        <v>0</v>
      </c>
      <c r="H259" s="28">
        <v>5000</v>
      </c>
      <c r="I259" s="28">
        <v>1100</v>
      </c>
      <c r="J259" s="28">
        <v>1200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3000</v>
      </c>
      <c r="Q259" s="28">
        <v>10300</v>
      </c>
      <c r="R259" s="28">
        <v>2893.47</v>
      </c>
      <c r="S259" s="28">
        <v>1030</v>
      </c>
      <c r="T259" s="28">
        <v>6376.53</v>
      </c>
      <c r="U259" s="30">
        <f t="shared" si="22"/>
        <v>0</v>
      </c>
      <c r="V259" s="31"/>
      <c r="W259" s="31"/>
      <c r="X259" s="31"/>
      <c r="Z259" s="32">
        <f t="shared" si="23"/>
        <v>0</v>
      </c>
      <c r="AA259" s="31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</row>
    <row r="260" spans="1:59" ht="39.75" customHeight="1" x14ac:dyDescent="0.35">
      <c r="A260" s="73">
        <v>5</v>
      </c>
      <c r="B260" s="27" t="s">
        <v>440</v>
      </c>
      <c r="C260" s="28">
        <v>701.8</v>
      </c>
      <c r="D260" s="28">
        <v>0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1820</v>
      </c>
      <c r="Q260" s="28">
        <v>1820</v>
      </c>
      <c r="R260" s="28">
        <v>511.27</v>
      </c>
      <c r="S260" s="28">
        <v>182</v>
      </c>
      <c r="T260" s="28">
        <v>1126.73</v>
      </c>
      <c r="U260" s="30">
        <f t="shared" si="22"/>
        <v>0</v>
      </c>
      <c r="V260" s="31"/>
      <c r="W260" s="31"/>
      <c r="X260" s="31"/>
      <c r="Z260" s="32">
        <f t="shared" si="23"/>
        <v>0</v>
      </c>
      <c r="AA260" s="31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</row>
    <row r="261" spans="1:59" ht="39.75" customHeight="1" x14ac:dyDescent="0.35">
      <c r="A261" s="73">
        <v>6</v>
      </c>
      <c r="B261" s="27" t="s">
        <v>441</v>
      </c>
      <c r="C261" s="28">
        <v>725.78</v>
      </c>
      <c r="D261" s="28">
        <v>0</v>
      </c>
      <c r="E261" s="28">
        <v>0</v>
      </c>
      <c r="F261" s="28">
        <v>0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1820</v>
      </c>
      <c r="Q261" s="28">
        <v>1820</v>
      </c>
      <c r="R261" s="28">
        <v>511.27</v>
      </c>
      <c r="S261" s="28">
        <v>182</v>
      </c>
      <c r="T261" s="28">
        <v>1126.73</v>
      </c>
      <c r="U261" s="30">
        <f t="shared" si="22"/>
        <v>0</v>
      </c>
      <c r="V261" s="35"/>
      <c r="W261" s="35"/>
      <c r="X261" s="35"/>
      <c r="Y261" s="36"/>
      <c r="Z261" s="32">
        <f t="shared" si="23"/>
        <v>0</v>
      </c>
      <c r="AA261" s="35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</row>
    <row r="262" spans="1:59" ht="39.75" customHeight="1" x14ac:dyDescent="0.35">
      <c r="A262" s="73">
        <v>7</v>
      </c>
      <c r="B262" s="27" t="s">
        <v>456</v>
      </c>
      <c r="C262" s="28">
        <v>0</v>
      </c>
      <c r="D262" s="28">
        <v>2500</v>
      </c>
      <c r="E262" s="28">
        <v>0</v>
      </c>
      <c r="F262" s="28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2500</v>
      </c>
      <c r="R262" s="28">
        <v>702.3</v>
      </c>
      <c r="S262" s="28">
        <v>250</v>
      </c>
      <c r="T262" s="28">
        <v>1547.7</v>
      </c>
      <c r="U262" s="30">
        <f t="shared" si="22"/>
        <v>0</v>
      </c>
      <c r="V262" s="31"/>
      <c r="W262" s="31"/>
      <c r="X262" s="31"/>
      <c r="Z262" s="32">
        <f t="shared" si="23"/>
        <v>0</v>
      </c>
      <c r="AA262" s="31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</row>
    <row r="263" spans="1:59" ht="39.75" customHeight="1" x14ac:dyDescent="0.35">
      <c r="A263" s="73">
        <v>8</v>
      </c>
      <c r="B263" s="27" t="s">
        <v>457</v>
      </c>
      <c r="C263" s="28">
        <v>0</v>
      </c>
      <c r="D263" s="28">
        <v>0</v>
      </c>
      <c r="E263" s="28">
        <v>189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189</v>
      </c>
      <c r="R263" s="28">
        <v>53.1</v>
      </c>
      <c r="S263" s="28">
        <v>18.900000000000002</v>
      </c>
      <c r="T263" s="28">
        <v>117</v>
      </c>
      <c r="U263" s="30">
        <f t="shared" si="22"/>
        <v>0</v>
      </c>
      <c r="V263" s="31"/>
      <c r="W263" s="31"/>
      <c r="X263" s="31"/>
      <c r="Z263" s="32">
        <f t="shared" si="23"/>
        <v>0</v>
      </c>
      <c r="AA263" s="31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</row>
    <row r="264" spans="1:59" ht="39.75" customHeight="1" x14ac:dyDescent="0.35">
      <c r="A264" s="71"/>
      <c r="B264" s="74" t="s">
        <v>471</v>
      </c>
      <c r="C264" s="19">
        <v>10395.68</v>
      </c>
      <c r="D264" s="19">
        <v>2500</v>
      </c>
      <c r="E264" s="19">
        <v>189</v>
      </c>
      <c r="F264" s="19">
        <v>0</v>
      </c>
      <c r="G264" s="19">
        <v>2500</v>
      </c>
      <c r="H264" s="19">
        <v>18300</v>
      </c>
      <c r="I264" s="19">
        <v>4000</v>
      </c>
      <c r="J264" s="19">
        <v>4700</v>
      </c>
      <c r="K264" s="19">
        <v>0</v>
      </c>
      <c r="L264" s="19">
        <v>0</v>
      </c>
      <c r="M264" s="19">
        <v>0</v>
      </c>
      <c r="N264" s="19">
        <v>28000</v>
      </c>
      <c r="O264" s="19">
        <v>0</v>
      </c>
      <c r="P264" s="19">
        <v>6640</v>
      </c>
      <c r="Q264" s="19">
        <v>66829</v>
      </c>
      <c r="R264" s="19">
        <v>18773.54</v>
      </c>
      <c r="S264" s="19">
        <v>6682.9</v>
      </c>
      <c r="T264" s="19">
        <v>41372.559999999998</v>
      </c>
      <c r="U264" s="30">
        <f t="shared" si="22"/>
        <v>0</v>
      </c>
      <c r="V264" s="37">
        <f>Q264-Q257-Q258-Q259-Q260-Q261-Q262-Q263-Q256</f>
        <v>0</v>
      </c>
      <c r="W264" s="37">
        <f>R264-R257-R258-R259-R260-R261-R262-R263-R256</f>
        <v>0</v>
      </c>
      <c r="X264" s="37">
        <f>S264-S257-S258-S259-S260-S261-S262-S263-S256</f>
        <v>0</v>
      </c>
      <c r="Y264" s="37">
        <f>T264-T257-T258-T259-T260-T261-T262-T263-T256</f>
        <v>-6.3664629124104977E-12</v>
      </c>
      <c r="Z264" s="32">
        <f t="shared" si="23"/>
        <v>0</v>
      </c>
      <c r="AA264" s="37">
        <f t="shared" ref="AA264:AM264" si="30">D264-D263-D262-D261-D260-D259-D258-D257-D256</f>
        <v>0</v>
      </c>
      <c r="AB264" s="37">
        <f t="shared" si="30"/>
        <v>0</v>
      </c>
      <c r="AC264" s="37">
        <f t="shared" si="30"/>
        <v>0</v>
      </c>
      <c r="AD264" s="37">
        <f t="shared" si="30"/>
        <v>0</v>
      </c>
      <c r="AE264" s="37">
        <f t="shared" si="30"/>
        <v>0</v>
      </c>
      <c r="AF264" s="37">
        <f t="shared" si="30"/>
        <v>0</v>
      </c>
      <c r="AG264" s="37">
        <f t="shared" si="30"/>
        <v>0</v>
      </c>
      <c r="AH264" s="37">
        <f t="shared" si="30"/>
        <v>0</v>
      </c>
      <c r="AI264" s="37">
        <f t="shared" si="30"/>
        <v>0</v>
      </c>
      <c r="AJ264" s="37">
        <f t="shared" si="30"/>
        <v>0</v>
      </c>
      <c r="AK264" s="37">
        <f t="shared" si="30"/>
        <v>0</v>
      </c>
      <c r="AL264" s="37">
        <f t="shared" si="30"/>
        <v>0</v>
      </c>
      <c r="AM264" s="37">
        <f t="shared" si="30"/>
        <v>0</v>
      </c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</row>
    <row r="265" spans="1:59" ht="39.75" customHeight="1" x14ac:dyDescent="0.35">
      <c r="A265" s="87" t="s">
        <v>418</v>
      </c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30">
        <f t="shared" si="22"/>
        <v>0</v>
      </c>
      <c r="V265" s="7"/>
      <c r="W265" s="38"/>
      <c r="X265" s="7"/>
      <c r="Y265" s="7"/>
      <c r="Z265" s="32">
        <f t="shared" si="23"/>
        <v>0</v>
      </c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</row>
    <row r="266" spans="1:59" ht="39.75" customHeight="1" x14ac:dyDescent="0.35">
      <c r="A266" s="73">
        <v>1</v>
      </c>
      <c r="B266" s="40" t="s">
        <v>33</v>
      </c>
      <c r="C266" s="29">
        <v>2621</v>
      </c>
      <c r="D266" s="28">
        <v>0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24000</v>
      </c>
      <c r="O266" s="28">
        <v>0</v>
      </c>
      <c r="P266" s="28">
        <v>0</v>
      </c>
      <c r="Q266" s="28">
        <v>24000</v>
      </c>
      <c r="R266" s="29">
        <v>6742.06</v>
      </c>
      <c r="S266" s="28">
        <v>2400</v>
      </c>
      <c r="T266" s="28">
        <v>14857.94</v>
      </c>
      <c r="U266" s="30">
        <f t="shared" si="22"/>
        <v>0</v>
      </c>
      <c r="V266" s="31"/>
      <c r="W266" s="31"/>
      <c r="X266" s="31"/>
      <c r="Z266" s="32">
        <f t="shared" si="23"/>
        <v>0</v>
      </c>
      <c r="AA266" s="31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</row>
    <row r="267" spans="1:59" ht="39.75" customHeight="1" x14ac:dyDescent="0.35">
      <c r="A267" s="73">
        <v>2</v>
      </c>
      <c r="B267" s="40" t="s">
        <v>294</v>
      </c>
      <c r="C267" s="29">
        <v>2224.5</v>
      </c>
      <c r="D267" s="28">
        <v>0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8000</v>
      </c>
      <c r="N267" s="28">
        <v>0</v>
      </c>
      <c r="O267" s="28">
        <v>0</v>
      </c>
      <c r="P267" s="28">
        <v>0</v>
      </c>
      <c r="Q267" s="28">
        <v>8000</v>
      </c>
      <c r="R267" s="29">
        <v>2247.35</v>
      </c>
      <c r="S267" s="28">
        <v>800</v>
      </c>
      <c r="T267" s="28">
        <v>4952.6499999999996</v>
      </c>
      <c r="U267" s="30">
        <f t="shared" si="22"/>
        <v>0</v>
      </c>
      <c r="V267" s="31"/>
      <c r="W267" s="31"/>
      <c r="X267" s="31"/>
      <c r="Z267" s="32">
        <f t="shared" si="23"/>
        <v>0</v>
      </c>
      <c r="AA267" s="31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</row>
    <row r="268" spans="1:59" ht="39.75" customHeight="1" x14ac:dyDescent="0.35">
      <c r="A268" s="73">
        <v>3</v>
      </c>
      <c r="B268" s="40" t="s">
        <v>207</v>
      </c>
      <c r="C268" s="29">
        <v>2834</v>
      </c>
      <c r="D268" s="28">
        <v>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21000</v>
      </c>
      <c r="O268" s="28">
        <v>0</v>
      </c>
      <c r="P268" s="28">
        <v>0</v>
      </c>
      <c r="Q268" s="28">
        <v>21000</v>
      </c>
      <c r="R268" s="29">
        <v>5899.3</v>
      </c>
      <c r="S268" s="28">
        <v>2100</v>
      </c>
      <c r="T268" s="28">
        <v>13000.7</v>
      </c>
      <c r="U268" s="30">
        <f t="shared" si="22"/>
        <v>0</v>
      </c>
      <c r="V268" s="31"/>
      <c r="W268" s="31"/>
      <c r="X268" s="31"/>
      <c r="Z268" s="32">
        <f t="shared" si="23"/>
        <v>0</v>
      </c>
      <c r="AA268" s="31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</row>
    <row r="269" spans="1:59" ht="39.75" customHeight="1" x14ac:dyDescent="0.35">
      <c r="A269" s="73">
        <v>4</v>
      </c>
      <c r="B269" s="40" t="s">
        <v>123</v>
      </c>
      <c r="C269" s="29">
        <v>3142.7</v>
      </c>
      <c r="D269" s="28">
        <v>0</v>
      </c>
      <c r="E269" s="28">
        <v>0</v>
      </c>
      <c r="F269" s="28">
        <v>0</v>
      </c>
      <c r="G269" s="28">
        <v>0</v>
      </c>
      <c r="H269" s="28">
        <v>0</v>
      </c>
      <c r="I269" s="28">
        <v>0</v>
      </c>
      <c r="J269" s="28">
        <v>0</v>
      </c>
      <c r="K269" s="28">
        <v>0</v>
      </c>
      <c r="L269" s="28">
        <v>0</v>
      </c>
      <c r="M269" s="28">
        <v>0</v>
      </c>
      <c r="N269" s="28">
        <v>28800</v>
      </c>
      <c r="O269" s="28">
        <v>0</v>
      </c>
      <c r="P269" s="28">
        <v>0</v>
      </c>
      <c r="Q269" s="28">
        <v>28800</v>
      </c>
      <c r="R269" s="29">
        <v>8090.47</v>
      </c>
      <c r="S269" s="28">
        <v>2880</v>
      </c>
      <c r="T269" s="28">
        <v>17829.53</v>
      </c>
      <c r="U269" s="30">
        <f t="shared" si="22"/>
        <v>0</v>
      </c>
      <c r="V269" s="31"/>
      <c r="W269" s="31"/>
      <c r="X269" s="31"/>
      <c r="Z269" s="32">
        <f t="shared" si="23"/>
        <v>0</v>
      </c>
      <c r="AA269" s="31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</row>
    <row r="270" spans="1:59" ht="39.75" customHeight="1" x14ac:dyDescent="0.35">
      <c r="A270" s="73">
        <v>5</v>
      </c>
      <c r="B270" s="40" t="s">
        <v>124</v>
      </c>
      <c r="C270" s="29">
        <v>2725.8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26400</v>
      </c>
      <c r="O270" s="28">
        <v>0</v>
      </c>
      <c r="P270" s="28">
        <v>0</v>
      </c>
      <c r="Q270" s="28">
        <v>26400</v>
      </c>
      <c r="R270" s="29">
        <v>7416.26</v>
      </c>
      <c r="S270" s="28">
        <v>2640</v>
      </c>
      <c r="T270" s="28">
        <v>16343.74</v>
      </c>
      <c r="U270" s="30">
        <f t="shared" si="22"/>
        <v>0</v>
      </c>
      <c r="V270" s="35"/>
      <c r="W270" s="35"/>
      <c r="X270" s="35"/>
      <c r="Y270" s="36"/>
      <c r="Z270" s="32">
        <f t="shared" si="23"/>
        <v>0</v>
      </c>
      <c r="AA270" s="35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</row>
    <row r="271" spans="1:59" ht="41.25" customHeight="1" x14ac:dyDescent="0.35">
      <c r="A271" s="73">
        <v>6</v>
      </c>
      <c r="B271" s="27" t="s">
        <v>456</v>
      </c>
      <c r="C271" s="28">
        <v>0</v>
      </c>
      <c r="D271" s="28">
        <v>1000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1000</v>
      </c>
      <c r="R271" s="29">
        <v>280.92</v>
      </c>
      <c r="S271" s="28">
        <v>100</v>
      </c>
      <c r="T271" s="28">
        <v>619.08000000000004</v>
      </c>
      <c r="U271" s="30">
        <f t="shared" si="22"/>
        <v>0</v>
      </c>
      <c r="V271" s="31"/>
      <c r="W271" s="31"/>
      <c r="X271" s="31"/>
      <c r="Z271" s="32">
        <f t="shared" si="23"/>
        <v>0</v>
      </c>
      <c r="AA271" s="31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</row>
    <row r="272" spans="1:59" ht="41.25" customHeight="1" x14ac:dyDescent="0.35">
      <c r="A272" s="73">
        <v>7</v>
      </c>
      <c r="B272" s="27" t="s">
        <v>457</v>
      </c>
      <c r="C272" s="28">
        <v>0</v>
      </c>
      <c r="D272" s="28">
        <v>0</v>
      </c>
      <c r="E272" s="28">
        <v>200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200</v>
      </c>
      <c r="R272" s="29">
        <v>56.19</v>
      </c>
      <c r="S272" s="28">
        <v>20</v>
      </c>
      <c r="T272" s="28">
        <v>123.81</v>
      </c>
      <c r="U272" s="30">
        <f t="shared" si="22"/>
        <v>0</v>
      </c>
      <c r="V272" s="31"/>
      <c r="W272" s="31"/>
      <c r="X272" s="31"/>
      <c r="Z272" s="32">
        <f t="shared" si="23"/>
        <v>0</v>
      </c>
      <c r="AA272" s="31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</row>
    <row r="273" spans="1:59" ht="39.75" customHeight="1" x14ac:dyDescent="0.35">
      <c r="A273" s="71"/>
      <c r="B273" s="75" t="s">
        <v>472</v>
      </c>
      <c r="C273" s="19">
        <v>13548</v>
      </c>
      <c r="D273" s="19">
        <v>1000</v>
      </c>
      <c r="E273" s="19">
        <v>200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8000</v>
      </c>
      <c r="N273" s="19">
        <v>100200</v>
      </c>
      <c r="O273" s="19">
        <v>0</v>
      </c>
      <c r="P273" s="19">
        <v>0</v>
      </c>
      <c r="Q273" s="19">
        <v>109400</v>
      </c>
      <c r="R273" s="19">
        <v>30732.55</v>
      </c>
      <c r="S273" s="19">
        <v>10940</v>
      </c>
      <c r="T273" s="19">
        <v>67727.45</v>
      </c>
      <c r="U273" s="30">
        <f t="shared" si="22"/>
        <v>0</v>
      </c>
      <c r="V273" s="37">
        <f>Q273-Q266-Q267-Q268-Q269-Q270-Q271-Q272</f>
        <v>0</v>
      </c>
      <c r="W273" s="37">
        <f>R273-R266-R267-R268-R269-R270-R271-R272</f>
        <v>-3.4106051316484809E-13</v>
      </c>
      <c r="X273" s="37">
        <f>S273-S266-S267-S268-S269-S270-S271-S272</f>
        <v>0</v>
      </c>
      <c r="Y273" s="37">
        <f>T273-T266-T267-T268-T269-T270-T271-T272</f>
        <v>-9.7202246251981705E-12</v>
      </c>
      <c r="Z273" s="32">
        <f t="shared" si="23"/>
        <v>0</v>
      </c>
      <c r="AA273" s="37">
        <f>D273-D272-D271-D270-D269-D268-D267-D266</f>
        <v>0</v>
      </c>
      <c r="AB273" s="37">
        <f t="shared" ref="AB273:AM273" si="31">E273-E272-E271-E270-E269-E268-E267-E266</f>
        <v>0</v>
      </c>
      <c r="AC273" s="37">
        <f t="shared" si="31"/>
        <v>0</v>
      </c>
      <c r="AD273" s="37">
        <f t="shared" si="31"/>
        <v>0</v>
      </c>
      <c r="AE273" s="37">
        <f t="shared" si="31"/>
        <v>0</v>
      </c>
      <c r="AF273" s="37">
        <f t="shared" si="31"/>
        <v>0</v>
      </c>
      <c r="AG273" s="37">
        <f t="shared" si="31"/>
        <v>0</v>
      </c>
      <c r="AH273" s="37">
        <f t="shared" si="31"/>
        <v>0</v>
      </c>
      <c r="AI273" s="37">
        <f t="shared" si="31"/>
        <v>0</v>
      </c>
      <c r="AJ273" s="37">
        <f t="shared" si="31"/>
        <v>0</v>
      </c>
      <c r="AK273" s="37">
        <f t="shared" si="31"/>
        <v>0</v>
      </c>
      <c r="AL273" s="37">
        <f t="shared" si="31"/>
        <v>0</v>
      </c>
      <c r="AM273" s="37">
        <f t="shared" si="31"/>
        <v>0</v>
      </c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</row>
    <row r="274" spans="1:59" ht="39.75" customHeight="1" x14ac:dyDescent="0.35">
      <c r="A274" s="87" t="s">
        <v>419</v>
      </c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30">
        <f t="shared" si="22"/>
        <v>0</v>
      </c>
      <c r="V274" s="7"/>
      <c r="W274" s="38"/>
      <c r="X274" s="7"/>
      <c r="Y274" s="7"/>
      <c r="Z274" s="32">
        <f t="shared" si="23"/>
        <v>0</v>
      </c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</row>
    <row r="275" spans="1:59" ht="39.75" customHeight="1" x14ac:dyDescent="0.35">
      <c r="A275" s="22">
        <v>1</v>
      </c>
      <c r="B275" s="39" t="s">
        <v>34</v>
      </c>
      <c r="C275" s="28">
        <v>6954.7</v>
      </c>
      <c r="D275" s="28">
        <v>0</v>
      </c>
      <c r="E275" s="28">
        <v>0</v>
      </c>
      <c r="F275" s="28">
        <v>0</v>
      </c>
      <c r="G275" s="28">
        <v>6600</v>
      </c>
      <c r="H275" s="28">
        <v>0</v>
      </c>
      <c r="I275" s="28">
        <v>4300</v>
      </c>
      <c r="J275" s="28">
        <v>5100</v>
      </c>
      <c r="K275" s="28">
        <v>0</v>
      </c>
      <c r="L275" s="28">
        <v>0</v>
      </c>
      <c r="M275" s="28">
        <v>25000</v>
      </c>
      <c r="N275" s="28">
        <v>61200</v>
      </c>
      <c r="O275" s="28">
        <v>0</v>
      </c>
      <c r="P275" s="28">
        <v>0</v>
      </c>
      <c r="Q275" s="28">
        <v>102200</v>
      </c>
      <c r="R275" s="29">
        <v>28709.93</v>
      </c>
      <c r="S275" s="28">
        <v>10220</v>
      </c>
      <c r="T275" s="28">
        <v>63270.07</v>
      </c>
      <c r="U275" s="30">
        <f t="shared" si="22"/>
        <v>0</v>
      </c>
      <c r="V275" s="41"/>
      <c r="W275" s="41"/>
      <c r="X275" s="41"/>
      <c r="Y275" s="7"/>
      <c r="Z275" s="32">
        <f t="shared" si="23"/>
        <v>0</v>
      </c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</row>
    <row r="276" spans="1:59" ht="39.75" customHeight="1" x14ac:dyDescent="0.35">
      <c r="A276" s="22">
        <v>2</v>
      </c>
      <c r="B276" s="39" t="s">
        <v>210</v>
      </c>
      <c r="C276" s="28">
        <v>3515.3</v>
      </c>
      <c r="D276" s="28">
        <v>0</v>
      </c>
      <c r="E276" s="28">
        <v>0</v>
      </c>
      <c r="F276" s="28">
        <v>0</v>
      </c>
      <c r="G276" s="28">
        <v>3300</v>
      </c>
      <c r="H276" s="28">
        <v>10000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13300</v>
      </c>
      <c r="R276" s="29">
        <v>3736.22</v>
      </c>
      <c r="S276" s="28">
        <v>1330</v>
      </c>
      <c r="T276" s="28">
        <v>8233.7800000000007</v>
      </c>
      <c r="U276" s="30">
        <f t="shared" si="22"/>
        <v>0</v>
      </c>
      <c r="V276" s="41"/>
      <c r="W276" s="41"/>
      <c r="X276" s="41"/>
      <c r="Y276" s="7"/>
      <c r="Z276" s="32">
        <f t="shared" si="23"/>
        <v>0</v>
      </c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</row>
    <row r="277" spans="1:59" ht="39.75" customHeight="1" x14ac:dyDescent="0.35">
      <c r="A277" s="22">
        <v>3</v>
      </c>
      <c r="B277" s="39" t="s">
        <v>161</v>
      </c>
      <c r="C277" s="28">
        <v>3273.8</v>
      </c>
      <c r="D277" s="28">
        <v>0</v>
      </c>
      <c r="E277" s="28">
        <v>0</v>
      </c>
      <c r="F277" s="28">
        <v>0</v>
      </c>
      <c r="G277" s="28">
        <v>3100</v>
      </c>
      <c r="H277" s="28">
        <v>9300</v>
      </c>
      <c r="I277" s="28">
        <v>2000</v>
      </c>
      <c r="J277" s="28">
        <v>2400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16800</v>
      </c>
      <c r="R277" s="29">
        <v>4719.4399999999996</v>
      </c>
      <c r="S277" s="28">
        <v>1680</v>
      </c>
      <c r="T277" s="28">
        <v>10400.56</v>
      </c>
      <c r="U277" s="30">
        <f t="shared" ref="U277:U340" si="32">Q277-R277-S277-T277</f>
        <v>0</v>
      </c>
      <c r="V277" s="41"/>
      <c r="W277" s="41"/>
      <c r="X277" s="41"/>
      <c r="Y277" s="7"/>
      <c r="Z277" s="32">
        <f t="shared" ref="Z277:Z340" si="33">Q277-SUM(D277:P277)</f>
        <v>0</v>
      </c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</row>
    <row r="278" spans="1:59" ht="39.75" customHeight="1" x14ac:dyDescent="0.35">
      <c r="A278" s="22">
        <v>4</v>
      </c>
      <c r="B278" s="39" t="s">
        <v>37</v>
      </c>
      <c r="C278" s="28">
        <v>3481.24</v>
      </c>
      <c r="D278" s="28">
        <v>0</v>
      </c>
      <c r="E278" s="28">
        <v>0</v>
      </c>
      <c r="F278" s="28">
        <v>0</v>
      </c>
      <c r="G278" s="28">
        <v>0</v>
      </c>
      <c r="H278" s="28">
        <v>12100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12100</v>
      </c>
      <c r="R278" s="29">
        <v>3399.12</v>
      </c>
      <c r="S278" s="28">
        <v>1210</v>
      </c>
      <c r="T278" s="28">
        <v>7490.88</v>
      </c>
      <c r="U278" s="30">
        <f t="shared" si="32"/>
        <v>0</v>
      </c>
      <c r="V278" s="41"/>
      <c r="W278" s="41"/>
      <c r="X278" s="41"/>
      <c r="Y278" s="7"/>
      <c r="Z278" s="32">
        <f t="shared" si="33"/>
        <v>0</v>
      </c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</row>
    <row r="279" spans="1:59" ht="39.75" customHeight="1" x14ac:dyDescent="0.35">
      <c r="A279" s="22">
        <v>5</v>
      </c>
      <c r="B279" s="39" t="s">
        <v>115</v>
      </c>
      <c r="C279" s="28">
        <v>6782.5</v>
      </c>
      <c r="D279" s="28">
        <v>0</v>
      </c>
      <c r="E279" s="28">
        <v>0</v>
      </c>
      <c r="F279" s="28">
        <v>0</v>
      </c>
      <c r="G279" s="28">
        <v>6400</v>
      </c>
      <c r="H279" s="28">
        <v>19200</v>
      </c>
      <c r="I279" s="28">
        <v>4200</v>
      </c>
      <c r="J279" s="28">
        <v>5000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34800</v>
      </c>
      <c r="R279" s="29">
        <v>9775.98</v>
      </c>
      <c r="S279" s="28">
        <v>3480</v>
      </c>
      <c r="T279" s="28">
        <v>21544.02</v>
      </c>
      <c r="U279" s="30">
        <f t="shared" si="32"/>
        <v>0</v>
      </c>
      <c r="V279" s="41"/>
      <c r="W279" s="41"/>
      <c r="X279" s="41"/>
      <c r="Y279" s="7"/>
      <c r="Z279" s="32">
        <f t="shared" si="33"/>
        <v>0</v>
      </c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</row>
    <row r="280" spans="1:59" ht="39.75" customHeight="1" x14ac:dyDescent="0.35">
      <c r="A280" s="22">
        <v>6</v>
      </c>
      <c r="B280" s="39" t="s">
        <v>213</v>
      </c>
      <c r="C280" s="28">
        <v>8939.09</v>
      </c>
      <c r="D280" s="28">
        <v>0</v>
      </c>
      <c r="E280" s="28">
        <v>0</v>
      </c>
      <c r="F280" s="28">
        <v>0</v>
      </c>
      <c r="G280" s="28">
        <v>8400</v>
      </c>
      <c r="H280" s="28">
        <v>31200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  <c r="Q280" s="28">
        <v>39600</v>
      </c>
      <c r="R280" s="29">
        <v>11124.4</v>
      </c>
      <c r="S280" s="28">
        <v>3960</v>
      </c>
      <c r="T280" s="28">
        <v>24515.599999999999</v>
      </c>
      <c r="U280" s="30">
        <f t="shared" si="32"/>
        <v>0</v>
      </c>
      <c r="V280" s="31"/>
      <c r="W280" s="31"/>
      <c r="X280" s="31"/>
      <c r="Z280" s="32">
        <f t="shared" si="33"/>
        <v>0</v>
      </c>
      <c r="AA280" s="31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</row>
    <row r="281" spans="1:59" ht="45" customHeight="1" x14ac:dyDescent="0.35">
      <c r="A281" s="71"/>
      <c r="B281" s="72" t="s">
        <v>473</v>
      </c>
      <c r="C281" s="19">
        <v>32946.630000000005</v>
      </c>
      <c r="D281" s="19">
        <v>0</v>
      </c>
      <c r="E281" s="19">
        <v>0</v>
      </c>
      <c r="F281" s="19">
        <v>0</v>
      </c>
      <c r="G281" s="19">
        <v>27800</v>
      </c>
      <c r="H281" s="19">
        <v>81800</v>
      </c>
      <c r="I281" s="19">
        <v>10500</v>
      </c>
      <c r="J281" s="19">
        <v>12500</v>
      </c>
      <c r="K281" s="19">
        <v>0</v>
      </c>
      <c r="L281" s="19">
        <v>0</v>
      </c>
      <c r="M281" s="19">
        <v>25000</v>
      </c>
      <c r="N281" s="19">
        <v>61200</v>
      </c>
      <c r="O281" s="19">
        <v>0</v>
      </c>
      <c r="P281" s="19">
        <v>0</v>
      </c>
      <c r="Q281" s="19">
        <v>218800</v>
      </c>
      <c r="R281" s="19">
        <v>61465.09</v>
      </c>
      <c r="S281" s="19">
        <v>21880</v>
      </c>
      <c r="T281" s="19">
        <v>135454.91</v>
      </c>
      <c r="U281" s="30">
        <f t="shared" si="32"/>
        <v>0</v>
      </c>
      <c r="V281" s="37">
        <f>Q281-Q278-Q279-Q280-Q277-Q276-Q275</f>
        <v>0</v>
      </c>
      <c r="W281" s="37">
        <f>R281-R278-R279-R280-R277-R276-R275</f>
        <v>0</v>
      </c>
      <c r="X281" s="37">
        <f>S281-S278-S279-S280-S277-S276-S275</f>
        <v>0</v>
      </c>
      <c r="Y281" s="37">
        <f>T281-T278-T279-T280-T277-T276-T275</f>
        <v>0</v>
      </c>
      <c r="Z281" s="32">
        <f t="shared" si="33"/>
        <v>0</v>
      </c>
      <c r="AA281" s="37">
        <f>D281-D280-D279-D278-D277-D276-D275</f>
        <v>0</v>
      </c>
      <c r="AB281" s="37">
        <f t="shared" ref="AB281:AM281" si="34">E281-E280-E279-E278-E277-E276-E275</f>
        <v>0</v>
      </c>
      <c r="AC281" s="37">
        <f t="shared" si="34"/>
        <v>0</v>
      </c>
      <c r="AD281" s="37">
        <f t="shared" si="34"/>
        <v>0</v>
      </c>
      <c r="AE281" s="37">
        <f t="shared" si="34"/>
        <v>0</v>
      </c>
      <c r="AF281" s="37">
        <f t="shared" si="34"/>
        <v>0</v>
      </c>
      <c r="AG281" s="37">
        <f t="shared" si="34"/>
        <v>0</v>
      </c>
      <c r="AH281" s="37">
        <f t="shared" si="34"/>
        <v>0</v>
      </c>
      <c r="AI281" s="37">
        <f t="shared" si="34"/>
        <v>0</v>
      </c>
      <c r="AJ281" s="37">
        <f t="shared" si="34"/>
        <v>0</v>
      </c>
      <c r="AK281" s="37">
        <f t="shared" si="34"/>
        <v>0</v>
      </c>
      <c r="AL281" s="37">
        <f t="shared" si="34"/>
        <v>0</v>
      </c>
      <c r="AM281" s="37">
        <f t="shared" si="34"/>
        <v>0</v>
      </c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</row>
    <row r="282" spans="1:59" ht="39.75" customHeight="1" x14ac:dyDescent="0.35">
      <c r="A282" s="87" t="s">
        <v>420</v>
      </c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30">
        <f t="shared" si="32"/>
        <v>0</v>
      </c>
      <c r="V282" s="37"/>
      <c r="W282" s="37"/>
      <c r="X282" s="37"/>
      <c r="Y282" s="37"/>
      <c r="Z282" s="32">
        <f t="shared" si="33"/>
        <v>0</v>
      </c>
      <c r="AA282" s="37"/>
    </row>
    <row r="283" spans="1:59" s="43" customFormat="1" ht="31.5" customHeight="1" x14ac:dyDescent="0.35">
      <c r="A283" s="22">
        <v>1</v>
      </c>
      <c r="B283" s="39" t="s">
        <v>435</v>
      </c>
      <c r="C283" s="28">
        <v>540.1</v>
      </c>
      <c r="D283" s="28">
        <v>0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  <c r="M283" s="28">
        <v>0</v>
      </c>
      <c r="N283" s="28">
        <v>10000</v>
      </c>
      <c r="O283" s="28">
        <v>0</v>
      </c>
      <c r="P283" s="28">
        <v>0</v>
      </c>
      <c r="Q283" s="28">
        <v>10000</v>
      </c>
      <c r="R283" s="29">
        <v>2809.19</v>
      </c>
      <c r="S283" s="28">
        <v>1000</v>
      </c>
      <c r="T283" s="28">
        <v>6190.81</v>
      </c>
      <c r="U283" s="30">
        <f t="shared" si="32"/>
        <v>0</v>
      </c>
      <c r="V283" s="31"/>
      <c r="W283" s="31"/>
      <c r="X283" s="31"/>
      <c r="Y283" s="8"/>
      <c r="Z283" s="32">
        <f t="shared" si="33"/>
        <v>0</v>
      </c>
      <c r="AA283" s="3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</row>
    <row r="284" spans="1:59" s="43" customFormat="1" ht="31.5" customHeight="1" x14ac:dyDescent="0.35">
      <c r="A284" s="22">
        <v>2</v>
      </c>
      <c r="B284" s="39" t="s">
        <v>108</v>
      </c>
      <c r="C284" s="28">
        <v>550.1</v>
      </c>
      <c r="D284" s="28">
        <v>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0</v>
      </c>
      <c r="L284" s="28">
        <v>0</v>
      </c>
      <c r="M284" s="28">
        <v>0</v>
      </c>
      <c r="N284" s="28">
        <v>10000</v>
      </c>
      <c r="O284" s="28">
        <v>0</v>
      </c>
      <c r="P284" s="28">
        <v>0</v>
      </c>
      <c r="Q284" s="28">
        <v>10000</v>
      </c>
      <c r="R284" s="29">
        <v>2809.19</v>
      </c>
      <c r="S284" s="28">
        <v>1000</v>
      </c>
      <c r="T284" s="28">
        <v>6190.81</v>
      </c>
      <c r="U284" s="30">
        <f t="shared" si="32"/>
        <v>0</v>
      </c>
      <c r="V284" s="31"/>
      <c r="W284" s="31"/>
      <c r="X284" s="31"/>
      <c r="Y284" s="8"/>
      <c r="Z284" s="32">
        <f t="shared" si="33"/>
        <v>0</v>
      </c>
      <c r="AA284" s="3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</row>
    <row r="285" spans="1:59" ht="48" customHeight="1" x14ac:dyDescent="0.35">
      <c r="A285" s="71"/>
      <c r="B285" s="79" t="s">
        <v>474</v>
      </c>
      <c r="C285" s="19">
        <v>1090.2</v>
      </c>
      <c r="D285" s="19"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20000</v>
      </c>
      <c r="O285" s="19">
        <v>0</v>
      </c>
      <c r="P285" s="19">
        <v>0</v>
      </c>
      <c r="Q285" s="19">
        <v>20000</v>
      </c>
      <c r="R285" s="19">
        <v>5618.38</v>
      </c>
      <c r="S285" s="19">
        <v>2000</v>
      </c>
      <c r="T285" s="19">
        <v>12381.62</v>
      </c>
      <c r="U285" s="30">
        <f t="shared" si="32"/>
        <v>0</v>
      </c>
      <c r="V285" s="37">
        <f>Q285-Q283-Q284</f>
        <v>0</v>
      </c>
      <c r="W285" s="37">
        <f>R285-R283-R284</f>
        <v>0</v>
      </c>
      <c r="X285" s="37">
        <f>S285-S283-S284</f>
        <v>0</v>
      </c>
      <c r="Y285" s="37">
        <f>T285-T283-T284</f>
        <v>0</v>
      </c>
      <c r="Z285" s="32">
        <f t="shared" si="33"/>
        <v>0</v>
      </c>
      <c r="AA285" s="37">
        <f>D285-D284-D283</f>
        <v>0</v>
      </c>
      <c r="AB285" s="37">
        <f t="shared" ref="AB285:AM285" si="35">E285-E284-E283</f>
        <v>0</v>
      </c>
      <c r="AC285" s="37">
        <f t="shared" si="35"/>
        <v>0</v>
      </c>
      <c r="AD285" s="37">
        <f t="shared" si="35"/>
        <v>0</v>
      </c>
      <c r="AE285" s="37">
        <f t="shared" si="35"/>
        <v>0</v>
      </c>
      <c r="AF285" s="37">
        <f t="shared" si="35"/>
        <v>0</v>
      </c>
      <c r="AG285" s="37">
        <f t="shared" si="35"/>
        <v>0</v>
      </c>
      <c r="AH285" s="37">
        <f t="shared" si="35"/>
        <v>0</v>
      </c>
      <c r="AI285" s="37">
        <f t="shared" si="35"/>
        <v>0</v>
      </c>
      <c r="AJ285" s="37">
        <f t="shared" si="35"/>
        <v>0</v>
      </c>
      <c r="AK285" s="37">
        <f t="shared" si="35"/>
        <v>0</v>
      </c>
      <c r="AL285" s="37">
        <f t="shared" si="35"/>
        <v>0</v>
      </c>
      <c r="AM285" s="37">
        <f t="shared" si="35"/>
        <v>0</v>
      </c>
    </row>
    <row r="286" spans="1:59" ht="39.75" customHeight="1" x14ac:dyDescent="0.35">
      <c r="A286" s="87" t="s">
        <v>421</v>
      </c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30">
        <f t="shared" si="32"/>
        <v>0</v>
      </c>
      <c r="V286" s="7"/>
      <c r="W286" s="44"/>
      <c r="X286" s="7"/>
      <c r="Y286" s="7"/>
      <c r="Z286" s="32">
        <f t="shared" si="33"/>
        <v>0</v>
      </c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</row>
    <row r="287" spans="1:59" ht="31.5" customHeight="1" x14ac:dyDescent="0.35">
      <c r="A287" s="22">
        <v>1</v>
      </c>
      <c r="B287" s="45" t="s">
        <v>28</v>
      </c>
      <c r="C287" s="46">
        <v>3510.2</v>
      </c>
      <c r="D287" s="28">
        <v>0</v>
      </c>
      <c r="E287" s="28">
        <v>0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20000</v>
      </c>
      <c r="N287" s="28">
        <v>0</v>
      </c>
      <c r="O287" s="28">
        <v>0</v>
      </c>
      <c r="P287" s="28">
        <v>0</v>
      </c>
      <c r="Q287" s="28">
        <v>20000</v>
      </c>
      <c r="R287" s="29">
        <v>5618.38</v>
      </c>
      <c r="S287" s="28">
        <v>2000</v>
      </c>
      <c r="T287" s="28">
        <v>12381.62</v>
      </c>
      <c r="U287" s="30">
        <f t="shared" si="32"/>
        <v>0</v>
      </c>
      <c r="V287" s="7"/>
      <c r="W287" s="25"/>
      <c r="X287" s="7"/>
      <c r="Y287" s="7"/>
      <c r="Z287" s="32">
        <f t="shared" si="33"/>
        <v>0</v>
      </c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</row>
    <row r="288" spans="1:59" ht="31.5" customHeight="1" x14ac:dyDescent="0.35">
      <c r="A288" s="22">
        <v>2</v>
      </c>
      <c r="B288" s="45" t="s">
        <v>101</v>
      </c>
      <c r="C288" s="46">
        <v>2288.3000000000002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4000</v>
      </c>
      <c r="Q288" s="28">
        <v>4000</v>
      </c>
      <c r="R288" s="29">
        <v>1123.68</v>
      </c>
      <c r="S288" s="28">
        <v>400</v>
      </c>
      <c r="T288" s="28">
        <v>2476.3200000000002</v>
      </c>
      <c r="U288" s="30">
        <f t="shared" si="32"/>
        <v>0</v>
      </c>
      <c r="V288" s="35"/>
      <c r="W288" s="35"/>
      <c r="X288" s="35"/>
      <c r="Y288" s="36"/>
      <c r="Z288" s="32">
        <f t="shared" si="33"/>
        <v>0</v>
      </c>
      <c r="AA288" s="35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</row>
    <row r="289" spans="1:59" ht="31.5" customHeight="1" x14ac:dyDescent="0.35">
      <c r="A289" s="22">
        <v>3</v>
      </c>
      <c r="B289" s="27" t="s">
        <v>456</v>
      </c>
      <c r="C289" s="46">
        <v>0</v>
      </c>
      <c r="D289" s="28">
        <v>600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600</v>
      </c>
      <c r="R289" s="29">
        <v>168.55</v>
      </c>
      <c r="S289" s="28">
        <v>60</v>
      </c>
      <c r="T289" s="28">
        <v>371.45</v>
      </c>
      <c r="U289" s="30">
        <f t="shared" si="32"/>
        <v>0</v>
      </c>
      <c r="V289" s="31"/>
      <c r="W289" s="31"/>
      <c r="X289" s="31"/>
      <c r="Z289" s="32">
        <f t="shared" si="33"/>
        <v>0</v>
      </c>
      <c r="AA289" s="31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</row>
    <row r="290" spans="1:59" ht="31.5" customHeight="1" x14ac:dyDescent="0.35">
      <c r="A290" s="22">
        <v>4</v>
      </c>
      <c r="B290" s="27" t="s">
        <v>457</v>
      </c>
      <c r="C290" s="46">
        <v>0</v>
      </c>
      <c r="D290" s="28">
        <v>0</v>
      </c>
      <c r="E290" s="28">
        <v>21</v>
      </c>
      <c r="F290" s="28">
        <v>0</v>
      </c>
      <c r="G290" s="28">
        <v>0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v>21</v>
      </c>
      <c r="R290" s="29">
        <v>5.9</v>
      </c>
      <c r="S290" s="28">
        <v>2.1</v>
      </c>
      <c r="T290" s="28">
        <v>13</v>
      </c>
      <c r="U290" s="30">
        <f t="shared" si="32"/>
        <v>0</v>
      </c>
      <c r="V290" s="31"/>
      <c r="W290" s="31"/>
      <c r="X290" s="31"/>
      <c r="Z290" s="32">
        <f t="shared" si="33"/>
        <v>0</v>
      </c>
      <c r="AA290" s="31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</row>
    <row r="291" spans="1:59" ht="51" customHeight="1" x14ac:dyDescent="0.35">
      <c r="A291" s="71"/>
      <c r="B291" s="76" t="s">
        <v>475</v>
      </c>
      <c r="C291" s="19">
        <v>5798.5</v>
      </c>
      <c r="D291" s="19">
        <v>600</v>
      </c>
      <c r="E291" s="19">
        <v>21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20000</v>
      </c>
      <c r="N291" s="19">
        <v>0</v>
      </c>
      <c r="O291" s="19">
        <v>0</v>
      </c>
      <c r="P291" s="19">
        <v>4000</v>
      </c>
      <c r="Q291" s="19">
        <v>24621</v>
      </c>
      <c r="R291" s="19">
        <v>6916.51</v>
      </c>
      <c r="S291" s="19">
        <v>2462.1</v>
      </c>
      <c r="T291" s="19">
        <v>15242.39</v>
      </c>
      <c r="U291" s="30">
        <f t="shared" si="32"/>
        <v>0</v>
      </c>
      <c r="V291" s="37">
        <f>Q291-Q288-Q289-Q290-Q287</f>
        <v>0</v>
      </c>
      <c r="W291" s="37">
        <f>R291-R288-R289-R290-R287</f>
        <v>0</v>
      </c>
      <c r="X291" s="37">
        <f>S291-S288-S289-S290-S287</f>
        <v>0</v>
      </c>
      <c r="Y291" s="37">
        <f>T291-T288-T289-T290-T287</f>
        <v>0</v>
      </c>
      <c r="Z291" s="32">
        <f t="shared" si="33"/>
        <v>0</v>
      </c>
      <c r="AA291" s="37">
        <f t="shared" ref="AA291:AM291" si="36">D291-D290-D289-D288-D287</f>
        <v>0</v>
      </c>
      <c r="AB291" s="37">
        <f t="shared" si="36"/>
        <v>0</v>
      </c>
      <c r="AC291" s="37">
        <f t="shared" si="36"/>
        <v>0</v>
      </c>
      <c r="AD291" s="37">
        <f t="shared" si="36"/>
        <v>0</v>
      </c>
      <c r="AE291" s="37">
        <f t="shared" si="36"/>
        <v>0</v>
      </c>
      <c r="AF291" s="37">
        <f t="shared" si="36"/>
        <v>0</v>
      </c>
      <c r="AG291" s="37">
        <f t="shared" si="36"/>
        <v>0</v>
      </c>
      <c r="AH291" s="37">
        <f t="shared" si="36"/>
        <v>0</v>
      </c>
      <c r="AI291" s="37">
        <f t="shared" si="36"/>
        <v>0</v>
      </c>
      <c r="AJ291" s="37">
        <f t="shared" si="36"/>
        <v>0</v>
      </c>
      <c r="AK291" s="37">
        <f t="shared" si="36"/>
        <v>0</v>
      </c>
      <c r="AL291" s="37">
        <f t="shared" si="36"/>
        <v>0</v>
      </c>
      <c r="AM291" s="37">
        <f t="shared" si="36"/>
        <v>0</v>
      </c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</row>
    <row r="292" spans="1:59" ht="39.75" customHeight="1" x14ac:dyDescent="0.35">
      <c r="A292" s="87" t="s">
        <v>422</v>
      </c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30">
        <f t="shared" si="32"/>
        <v>0</v>
      </c>
      <c r="V292" s="41"/>
      <c r="W292" s="38"/>
      <c r="X292" s="41"/>
      <c r="Y292" s="7"/>
      <c r="Z292" s="32">
        <f t="shared" si="33"/>
        <v>0</v>
      </c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</row>
    <row r="293" spans="1:59" ht="31.5" customHeight="1" x14ac:dyDescent="0.35">
      <c r="A293" s="22">
        <v>1</v>
      </c>
      <c r="B293" s="47" t="s">
        <v>301</v>
      </c>
      <c r="C293" s="46">
        <v>4276.2</v>
      </c>
      <c r="D293" s="28">
        <v>0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28">
        <v>31300</v>
      </c>
      <c r="O293" s="28">
        <v>0</v>
      </c>
      <c r="P293" s="28">
        <v>0</v>
      </c>
      <c r="Q293" s="28">
        <v>31300</v>
      </c>
      <c r="R293" s="29">
        <v>8792.77</v>
      </c>
      <c r="S293" s="28">
        <v>3130</v>
      </c>
      <c r="T293" s="28">
        <v>19377.23</v>
      </c>
      <c r="U293" s="30">
        <f t="shared" si="32"/>
        <v>0</v>
      </c>
      <c r="V293" s="48"/>
      <c r="X293" s="48"/>
      <c r="Z293" s="32">
        <f t="shared" si="33"/>
        <v>0</v>
      </c>
    </row>
    <row r="294" spans="1:59" ht="31.5" customHeight="1" x14ac:dyDescent="0.35">
      <c r="A294" s="22">
        <v>2</v>
      </c>
      <c r="B294" s="49" t="s">
        <v>302</v>
      </c>
      <c r="C294" s="50">
        <v>5621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0</v>
      </c>
      <c r="K294" s="28">
        <v>0</v>
      </c>
      <c r="L294" s="28">
        <v>0</v>
      </c>
      <c r="M294" s="28">
        <v>0</v>
      </c>
      <c r="N294" s="28">
        <v>41200</v>
      </c>
      <c r="O294" s="28">
        <v>0</v>
      </c>
      <c r="P294" s="28">
        <v>0</v>
      </c>
      <c r="Q294" s="28">
        <v>41200</v>
      </c>
      <c r="R294" s="29">
        <v>11573.87</v>
      </c>
      <c r="S294" s="28">
        <v>4120</v>
      </c>
      <c r="T294" s="28">
        <v>25506.13</v>
      </c>
      <c r="U294" s="30">
        <f t="shared" si="32"/>
        <v>0</v>
      </c>
      <c r="V294" s="41"/>
      <c r="W294" s="41"/>
      <c r="X294" s="41"/>
      <c r="Y294" s="7"/>
      <c r="Z294" s="32">
        <f t="shared" si="33"/>
        <v>0</v>
      </c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</row>
    <row r="295" spans="1:59" ht="31.5" customHeight="1" x14ac:dyDescent="0.35">
      <c r="A295" s="22">
        <v>3</v>
      </c>
      <c r="B295" s="49" t="s">
        <v>216</v>
      </c>
      <c r="C295" s="50">
        <v>2485.6</v>
      </c>
      <c r="D295" s="28">
        <v>0</v>
      </c>
      <c r="E295" s="28">
        <v>0</v>
      </c>
      <c r="F295" s="28">
        <v>0</v>
      </c>
      <c r="G295" s="28">
        <v>2400</v>
      </c>
      <c r="H295" s="28">
        <v>7100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9500</v>
      </c>
      <c r="R295" s="29">
        <v>2668.73</v>
      </c>
      <c r="S295" s="28">
        <v>950</v>
      </c>
      <c r="T295" s="28">
        <v>5881.27</v>
      </c>
      <c r="U295" s="30">
        <f t="shared" si="32"/>
        <v>0</v>
      </c>
      <c r="V295" s="41"/>
      <c r="W295" s="41"/>
      <c r="X295" s="41"/>
      <c r="Y295" s="7"/>
      <c r="Z295" s="32">
        <f t="shared" si="33"/>
        <v>0</v>
      </c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</row>
    <row r="296" spans="1:59" ht="31.5" customHeight="1" x14ac:dyDescent="0.35">
      <c r="A296" s="22">
        <v>4</v>
      </c>
      <c r="B296" s="27" t="s">
        <v>456</v>
      </c>
      <c r="C296" s="50">
        <v>0</v>
      </c>
      <c r="D296" s="28">
        <v>1400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1400</v>
      </c>
      <c r="R296" s="29">
        <v>393.28</v>
      </c>
      <c r="S296" s="28">
        <v>140</v>
      </c>
      <c r="T296" s="28">
        <v>866.72</v>
      </c>
      <c r="U296" s="30">
        <f t="shared" si="32"/>
        <v>0</v>
      </c>
      <c r="V296" s="31"/>
      <c r="W296" s="31"/>
      <c r="X296" s="31"/>
      <c r="Z296" s="32">
        <f t="shared" si="33"/>
        <v>0</v>
      </c>
      <c r="AA296" s="31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</row>
    <row r="297" spans="1:59" ht="31.5" customHeight="1" x14ac:dyDescent="0.35">
      <c r="A297" s="22">
        <v>5</v>
      </c>
      <c r="B297" s="27" t="s">
        <v>457</v>
      </c>
      <c r="C297" s="50">
        <v>0</v>
      </c>
      <c r="D297" s="28">
        <v>0</v>
      </c>
      <c r="E297" s="28">
        <v>105</v>
      </c>
      <c r="F297" s="28">
        <v>0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105</v>
      </c>
      <c r="R297" s="29">
        <v>29.5</v>
      </c>
      <c r="S297" s="28">
        <v>10.5</v>
      </c>
      <c r="T297" s="28">
        <v>65</v>
      </c>
      <c r="U297" s="30">
        <f t="shared" si="32"/>
        <v>0</v>
      </c>
      <c r="V297" s="31"/>
      <c r="W297" s="31"/>
      <c r="X297" s="31"/>
      <c r="Z297" s="32">
        <f t="shared" si="33"/>
        <v>0</v>
      </c>
      <c r="AA297" s="31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</row>
    <row r="298" spans="1:59" ht="46.5" customHeight="1" x14ac:dyDescent="0.35">
      <c r="A298" s="71"/>
      <c r="B298" s="76" t="s">
        <v>476</v>
      </c>
      <c r="C298" s="19">
        <v>12382.800000000001</v>
      </c>
      <c r="D298" s="19">
        <v>1400</v>
      </c>
      <c r="E298" s="19">
        <v>105</v>
      </c>
      <c r="F298" s="19">
        <v>0</v>
      </c>
      <c r="G298" s="19">
        <v>2400</v>
      </c>
      <c r="H298" s="19">
        <v>7100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72500</v>
      </c>
      <c r="O298" s="19">
        <v>0</v>
      </c>
      <c r="P298" s="19">
        <v>0</v>
      </c>
      <c r="Q298" s="19">
        <v>83505</v>
      </c>
      <c r="R298" s="19">
        <v>23458.15</v>
      </c>
      <c r="S298" s="19">
        <v>8350.5</v>
      </c>
      <c r="T298" s="19">
        <v>51696.35</v>
      </c>
      <c r="U298" s="30">
        <f t="shared" si="32"/>
        <v>0</v>
      </c>
      <c r="V298" s="37">
        <f>Q298-Q295-Q296-Q297-Q294-Q293</f>
        <v>0</v>
      </c>
      <c r="W298" s="37">
        <f>R298-R295-R296-R297-R294-R293</f>
        <v>0</v>
      </c>
      <c r="X298" s="37">
        <f>S298-S295-S296-S297-S294-S293</f>
        <v>0</v>
      </c>
      <c r="Y298" s="37">
        <f>T298-T295-T296-T297-T294-T293</f>
        <v>0</v>
      </c>
      <c r="Z298" s="32">
        <f t="shared" si="33"/>
        <v>0</v>
      </c>
      <c r="AA298" s="37">
        <f>D298-D297-D296-D295-D294-D293</f>
        <v>0</v>
      </c>
      <c r="AB298" s="37">
        <f t="shared" ref="AB298:AM298" si="37">E298-E297-E296-E295-E294-E293</f>
        <v>0</v>
      </c>
      <c r="AC298" s="37">
        <f t="shared" si="37"/>
        <v>0</v>
      </c>
      <c r="AD298" s="37">
        <f t="shared" si="37"/>
        <v>0</v>
      </c>
      <c r="AE298" s="37">
        <f t="shared" si="37"/>
        <v>0</v>
      </c>
      <c r="AF298" s="37">
        <f t="shared" si="37"/>
        <v>0</v>
      </c>
      <c r="AG298" s="37">
        <f t="shared" si="37"/>
        <v>0</v>
      </c>
      <c r="AH298" s="37">
        <f t="shared" si="37"/>
        <v>0</v>
      </c>
      <c r="AI298" s="37">
        <f t="shared" si="37"/>
        <v>0</v>
      </c>
      <c r="AJ298" s="37">
        <f t="shared" si="37"/>
        <v>0</v>
      </c>
      <c r="AK298" s="37">
        <f t="shared" si="37"/>
        <v>0</v>
      </c>
      <c r="AL298" s="37">
        <f t="shared" si="37"/>
        <v>0</v>
      </c>
      <c r="AM298" s="37">
        <f t="shared" si="37"/>
        <v>0</v>
      </c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</row>
    <row r="299" spans="1:59" ht="39.75" customHeight="1" x14ac:dyDescent="0.35">
      <c r="A299" s="87" t="s">
        <v>423</v>
      </c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30">
        <f t="shared" si="32"/>
        <v>0</v>
      </c>
      <c r="W299" s="26"/>
      <c r="Z299" s="32">
        <f t="shared" si="33"/>
        <v>0</v>
      </c>
    </row>
    <row r="300" spans="1:59" ht="39.75" customHeight="1" x14ac:dyDescent="0.35">
      <c r="A300" s="22">
        <v>1</v>
      </c>
      <c r="B300" s="40" t="s">
        <v>217</v>
      </c>
      <c r="C300" s="29">
        <v>637.4</v>
      </c>
      <c r="D300" s="28">
        <v>0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1000</v>
      </c>
      <c r="L300" s="28">
        <v>0</v>
      </c>
      <c r="M300" s="28">
        <v>4500</v>
      </c>
      <c r="N300" s="28">
        <v>8000</v>
      </c>
      <c r="O300" s="28">
        <v>0</v>
      </c>
      <c r="P300" s="28">
        <v>0</v>
      </c>
      <c r="Q300" s="28">
        <v>13500</v>
      </c>
      <c r="R300" s="29">
        <v>3792.41</v>
      </c>
      <c r="S300" s="28">
        <v>1350</v>
      </c>
      <c r="T300" s="28">
        <v>8357.59</v>
      </c>
      <c r="U300" s="30">
        <f t="shared" si="32"/>
        <v>0</v>
      </c>
      <c r="V300" s="41"/>
      <c r="W300" s="41"/>
      <c r="X300" s="41"/>
      <c r="Y300" s="7"/>
      <c r="Z300" s="32">
        <f t="shared" si="33"/>
        <v>0</v>
      </c>
    </row>
    <row r="301" spans="1:59" ht="39.75" customHeight="1" x14ac:dyDescent="0.35">
      <c r="A301" s="22">
        <v>2</v>
      </c>
      <c r="B301" s="40" t="s">
        <v>218</v>
      </c>
      <c r="C301" s="29">
        <v>641.6</v>
      </c>
      <c r="D301" s="28">
        <v>0</v>
      </c>
      <c r="E301" s="28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1000</v>
      </c>
      <c r="L301" s="28">
        <v>0</v>
      </c>
      <c r="M301" s="28">
        <v>0</v>
      </c>
      <c r="N301" s="28">
        <v>8000</v>
      </c>
      <c r="O301" s="28">
        <v>0</v>
      </c>
      <c r="P301" s="28">
        <v>0</v>
      </c>
      <c r="Q301" s="28">
        <v>9000</v>
      </c>
      <c r="R301" s="29">
        <v>2528.27</v>
      </c>
      <c r="S301" s="28">
        <v>900</v>
      </c>
      <c r="T301" s="28">
        <v>5571.73</v>
      </c>
      <c r="U301" s="30">
        <f t="shared" si="32"/>
        <v>0</v>
      </c>
      <c r="V301" s="41"/>
      <c r="W301" s="41"/>
      <c r="X301" s="41"/>
      <c r="Y301" s="7"/>
      <c r="Z301" s="32">
        <f t="shared" si="33"/>
        <v>0</v>
      </c>
      <c r="AA301" s="7"/>
    </row>
    <row r="302" spans="1:59" ht="39.75" customHeight="1" x14ac:dyDescent="0.35">
      <c r="A302" s="22">
        <v>3</v>
      </c>
      <c r="B302" s="40" t="s">
        <v>220</v>
      </c>
      <c r="C302" s="29">
        <v>644.4</v>
      </c>
      <c r="D302" s="28">
        <v>0</v>
      </c>
      <c r="E302" s="28">
        <v>0</v>
      </c>
      <c r="F302" s="28">
        <v>0</v>
      </c>
      <c r="G302" s="28">
        <v>0</v>
      </c>
      <c r="H302" s="28">
        <v>2300</v>
      </c>
      <c r="I302" s="28">
        <v>450</v>
      </c>
      <c r="J302" s="28">
        <v>550</v>
      </c>
      <c r="K302" s="28">
        <v>1000</v>
      </c>
      <c r="L302" s="28">
        <v>0</v>
      </c>
      <c r="M302" s="28">
        <v>4500</v>
      </c>
      <c r="N302" s="28">
        <v>8000</v>
      </c>
      <c r="O302" s="28">
        <v>0</v>
      </c>
      <c r="P302" s="28">
        <v>1000</v>
      </c>
      <c r="Q302" s="28">
        <v>17800</v>
      </c>
      <c r="R302" s="29">
        <v>5000.3599999999997</v>
      </c>
      <c r="S302" s="28">
        <v>1780</v>
      </c>
      <c r="T302" s="28">
        <v>11019.64</v>
      </c>
      <c r="U302" s="30">
        <f t="shared" si="32"/>
        <v>0</v>
      </c>
      <c r="V302" s="41"/>
      <c r="W302" s="41"/>
      <c r="X302" s="41"/>
      <c r="Y302" s="7"/>
      <c r="Z302" s="32">
        <f t="shared" si="33"/>
        <v>0</v>
      </c>
      <c r="AA302" s="7"/>
    </row>
    <row r="303" spans="1:59" ht="39.75" customHeight="1" x14ac:dyDescent="0.35">
      <c r="A303" s="22">
        <v>4</v>
      </c>
      <c r="B303" s="40" t="s">
        <v>456</v>
      </c>
      <c r="C303" s="29">
        <v>0</v>
      </c>
      <c r="D303" s="28">
        <v>400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400</v>
      </c>
      <c r="R303" s="29">
        <v>112.37</v>
      </c>
      <c r="S303" s="28">
        <v>40</v>
      </c>
      <c r="T303" s="28">
        <v>247.63</v>
      </c>
      <c r="U303" s="30">
        <f t="shared" si="32"/>
        <v>0</v>
      </c>
      <c r="V303" s="31"/>
      <c r="W303" s="31"/>
      <c r="X303" s="31"/>
      <c r="Z303" s="32">
        <f t="shared" si="33"/>
        <v>0</v>
      </c>
      <c r="AA303" s="31"/>
    </row>
    <row r="304" spans="1:59" ht="39.75" customHeight="1" x14ac:dyDescent="0.35">
      <c r="A304" s="22">
        <v>5</v>
      </c>
      <c r="B304" s="40" t="s">
        <v>457</v>
      </c>
      <c r="C304" s="29">
        <v>0</v>
      </c>
      <c r="D304" s="28">
        <v>0</v>
      </c>
      <c r="E304" s="28">
        <v>21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21</v>
      </c>
      <c r="R304" s="29">
        <v>5.9</v>
      </c>
      <c r="S304" s="28">
        <v>2.1</v>
      </c>
      <c r="T304" s="28">
        <v>13</v>
      </c>
      <c r="U304" s="30">
        <f t="shared" si="32"/>
        <v>0</v>
      </c>
      <c r="V304" s="31"/>
      <c r="W304" s="31"/>
      <c r="X304" s="31"/>
      <c r="Z304" s="32">
        <f t="shared" si="33"/>
        <v>0</v>
      </c>
      <c r="AA304" s="31"/>
    </row>
    <row r="305" spans="1:59" ht="53.25" customHeight="1" x14ac:dyDescent="0.35">
      <c r="A305" s="71"/>
      <c r="B305" s="75" t="s">
        <v>477</v>
      </c>
      <c r="C305" s="19">
        <v>1923.4</v>
      </c>
      <c r="D305" s="19">
        <v>400</v>
      </c>
      <c r="E305" s="19">
        <v>21</v>
      </c>
      <c r="F305" s="19">
        <v>0</v>
      </c>
      <c r="G305" s="19">
        <v>0</v>
      </c>
      <c r="H305" s="19">
        <v>2300</v>
      </c>
      <c r="I305" s="19">
        <v>450</v>
      </c>
      <c r="J305" s="19">
        <v>550</v>
      </c>
      <c r="K305" s="19">
        <v>3000</v>
      </c>
      <c r="L305" s="19">
        <v>0</v>
      </c>
      <c r="M305" s="19">
        <v>9000</v>
      </c>
      <c r="N305" s="19">
        <v>24000</v>
      </c>
      <c r="O305" s="19">
        <v>0</v>
      </c>
      <c r="P305" s="19">
        <v>1000</v>
      </c>
      <c r="Q305" s="19">
        <v>40721</v>
      </c>
      <c r="R305" s="19">
        <v>11439.31</v>
      </c>
      <c r="S305" s="19">
        <v>4072.1</v>
      </c>
      <c r="T305" s="19">
        <v>25209.59</v>
      </c>
      <c r="U305" s="30">
        <f t="shared" si="32"/>
        <v>0</v>
      </c>
      <c r="V305" s="37">
        <f>Q305-Q302-Q303-Q304-Q301-Q300</f>
        <v>0</v>
      </c>
      <c r="W305" s="37">
        <f>R305-R302-R303-R304-R301-R300</f>
        <v>0</v>
      </c>
      <c r="X305" s="37">
        <f>S305-S302-S303-S304-S301-S300</f>
        <v>0</v>
      </c>
      <c r="Y305" s="37">
        <f>T305-T302-T303-T304-T301-T300</f>
        <v>0</v>
      </c>
      <c r="Z305" s="32">
        <f t="shared" si="33"/>
        <v>0</v>
      </c>
      <c r="AA305" s="37">
        <f>D305-D304-D303-D302-D301-D300</f>
        <v>0</v>
      </c>
      <c r="AB305" s="37">
        <f t="shared" ref="AB305:AM305" si="38">E305-E304-E303-E302-E301-E300</f>
        <v>0</v>
      </c>
      <c r="AC305" s="37">
        <f t="shared" si="38"/>
        <v>0</v>
      </c>
      <c r="AD305" s="37">
        <f t="shared" si="38"/>
        <v>0</v>
      </c>
      <c r="AE305" s="37">
        <f t="shared" si="38"/>
        <v>0</v>
      </c>
      <c r="AF305" s="37">
        <f t="shared" si="38"/>
        <v>0</v>
      </c>
      <c r="AG305" s="37">
        <f t="shared" si="38"/>
        <v>0</v>
      </c>
      <c r="AH305" s="37">
        <f t="shared" si="38"/>
        <v>0</v>
      </c>
      <c r="AI305" s="37">
        <f t="shared" si="38"/>
        <v>0</v>
      </c>
      <c r="AJ305" s="37">
        <f t="shared" si="38"/>
        <v>0</v>
      </c>
      <c r="AK305" s="37">
        <f t="shared" si="38"/>
        <v>0</v>
      </c>
      <c r="AL305" s="37">
        <f t="shared" si="38"/>
        <v>0</v>
      </c>
      <c r="AM305" s="37">
        <f t="shared" si="38"/>
        <v>0</v>
      </c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</row>
    <row r="306" spans="1:59" ht="39.75" customHeight="1" x14ac:dyDescent="0.35">
      <c r="A306" s="87" t="s">
        <v>424</v>
      </c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30">
        <f t="shared" si="32"/>
        <v>0</v>
      </c>
      <c r="W306" s="26"/>
      <c r="Z306" s="32">
        <f t="shared" si="33"/>
        <v>0</v>
      </c>
    </row>
    <row r="307" spans="1:59" ht="39.75" customHeight="1" x14ac:dyDescent="0.35">
      <c r="A307" s="22">
        <v>1</v>
      </c>
      <c r="B307" s="27" t="s">
        <v>57</v>
      </c>
      <c r="C307" s="52">
        <v>4143.1000000000004</v>
      </c>
      <c r="D307" s="28">
        <v>0</v>
      </c>
      <c r="E307" s="28">
        <v>0</v>
      </c>
      <c r="F307" s="28">
        <v>0</v>
      </c>
      <c r="G307" s="28">
        <v>0</v>
      </c>
      <c r="H307" s="28">
        <v>11800</v>
      </c>
      <c r="I307" s="28">
        <v>2600</v>
      </c>
      <c r="J307" s="28">
        <v>3000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17400</v>
      </c>
      <c r="R307" s="29">
        <v>4887.99</v>
      </c>
      <c r="S307" s="28">
        <v>1740</v>
      </c>
      <c r="T307" s="28">
        <v>10772.01</v>
      </c>
      <c r="U307" s="30">
        <f t="shared" si="32"/>
        <v>0</v>
      </c>
      <c r="V307" s="41"/>
      <c r="W307" s="41"/>
      <c r="X307" s="41"/>
      <c r="Y307" s="7"/>
      <c r="Z307" s="32">
        <f t="shared" si="33"/>
        <v>0</v>
      </c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</row>
    <row r="308" spans="1:59" ht="39.75" customHeight="1" x14ac:dyDescent="0.35">
      <c r="A308" s="22">
        <v>2</v>
      </c>
      <c r="B308" s="27" t="s">
        <v>88</v>
      </c>
      <c r="C308" s="52">
        <v>10308.700000000001</v>
      </c>
      <c r="D308" s="28">
        <v>0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90600</v>
      </c>
      <c r="O308" s="28">
        <v>0</v>
      </c>
      <c r="P308" s="28">
        <v>0</v>
      </c>
      <c r="Q308" s="28">
        <v>90600</v>
      </c>
      <c r="R308" s="29">
        <v>25451.27</v>
      </c>
      <c r="S308" s="28">
        <v>9060</v>
      </c>
      <c r="T308" s="28">
        <v>56088.73</v>
      </c>
      <c r="U308" s="30">
        <f t="shared" si="32"/>
        <v>0</v>
      </c>
      <c r="V308" s="41"/>
      <c r="W308" s="41"/>
      <c r="X308" s="41"/>
      <c r="Y308" s="7"/>
      <c r="Z308" s="32">
        <f t="shared" si="33"/>
        <v>0</v>
      </c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</row>
    <row r="309" spans="1:59" ht="39.75" customHeight="1" x14ac:dyDescent="0.35">
      <c r="A309" s="22">
        <v>3</v>
      </c>
      <c r="B309" s="27" t="s">
        <v>164</v>
      </c>
      <c r="C309" s="52">
        <v>5142.5</v>
      </c>
      <c r="D309" s="28">
        <v>0</v>
      </c>
      <c r="E309" s="28">
        <v>0</v>
      </c>
      <c r="F309" s="28">
        <v>0</v>
      </c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20000</v>
      </c>
      <c r="N309" s="28">
        <v>0</v>
      </c>
      <c r="O309" s="28">
        <v>0</v>
      </c>
      <c r="P309" s="28">
        <v>0</v>
      </c>
      <c r="Q309" s="28">
        <v>20000</v>
      </c>
      <c r="R309" s="29">
        <v>5618.38</v>
      </c>
      <c r="S309" s="28">
        <v>2000</v>
      </c>
      <c r="T309" s="28">
        <v>12381.62</v>
      </c>
      <c r="U309" s="30">
        <f t="shared" si="32"/>
        <v>0</v>
      </c>
      <c r="V309" s="31"/>
      <c r="W309" s="31"/>
      <c r="X309" s="31"/>
      <c r="Z309" s="32">
        <f t="shared" si="33"/>
        <v>0</v>
      </c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</row>
    <row r="310" spans="1:59" ht="39.75" customHeight="1" x14ac:dyDescent="0.35">
      <c r="A310" s="22">
        <v>4</v>
      </c>
      <c r="B310" s="27" t="s">
        <v>165</v>
      </c>
      <c r="C310" s="52">
        <v>1402.9</v>
      </c>
      <c r="D310" s="28">
        <v>0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5500</v>
      </c>
      <c r="N310" s="28">
        <v>0</v>
      </c>
      <c r="O310" s="28">
        <v>0</v>
      </c>
      <c r="P310" s="28">
        <v>0</v>
      </c>
      <c r="Q310" s="28">
        <v>5500</v>
      </c>
      <c r="R310" s="29">
        <v>1545.06</v>
      </c>
      <c r="S310" s="28">
        <v>550</v>
      </c>
      <c r="T310" s="28">
        <v>3404.94</v>
      </c>
      <c r="U310" s="30">
        <f t="shared" si="32"/>
        <v>0</v>
      </c>
      <c r="V310" s="31"/>
      <c r="W310" s="31"/>
      <c r="X310" s="31"/>
      <c r="Z310" s="32">
        <f t="shared" si="33"/>
        <v>0</v>
      </c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</row>
    <row r="311" spans="1:59" ht="39.75" customHeight="1" x14ac:dyDescent="0.35">
      <c r="A311" s="71"/>
      <c r="B311" s="75" t="s">
        <v>478</v>
      </c>
      <c r="C311" s="19">
        <v>20997.200000000004</v>
      </c>
      <c r="D311" s="19">
        <v>0</v>
      </c>
      <c r="E311" s="19">
        <v>0</v>
      </c>
      <c r="F311" s="19">
        <v>0</v>
      </c>
      <c r="G311" s="19">
        <v>0</v>
      </c>
      <c r="H311" s="19">
        <v>11800</v>
      </c>
      <c r="I311" s="19">
        <v>2600</v>
      </c>
      <c r="J311" s="19">
        <v>3000</v>
      </c>
      <c r="K311" s="19">
        <v>0</v>
      </c>
      <c r="L311" s="19">
        <v>0</v>
      </c>
      <c r="M311" s="19">
        <v>25500</v>
      </c>
      <c r="N311" s="19">
        <v>90600</v>
      </c>
      <c r="O311" s="19">
        <v>0</v>
      </c>
      <c r="P311" s="19">
        <v>0</v>
      </c>
      <c r="Q311" s="19">
        <v>133500</v>
      </c>
      <c r="R311" s="19">
        <v>37502.699999999997</v>
      </c>
      <c r="S311" s="19">
        <v>13350</v>
      </c>
      <c r="T311" s="19">
        <v>82647.3</v>
      </c>
      <c r="U311" s="30">
        <f t="shared" si="32"/>
        <v>0</v>
      </c>
      <c r="V311" s="37">
        <f>Q311-Q308-Q309-Q310-Q307</f>
        <v>0</v>
      </c>
      <c r="W311" s="37">
        <f>R311-R308-R309-R310-R307</f>
        <v>0</v>
      </c>
      <c r="X311" s="37">
        <f>S311-S308-S309-S310-S307</f>
        <v>0</v>
      </c>
      <c r="Y311" s="37">
        <f>T311-T308-T309-T310-T307</f>
        <v>0</v>
      </c>
      <c r="Z311" s="32">
        <f t="shared" si="33"/>
        <v>0</v>
      </c>
      <c r="AA311" s="37">
        <f>D311-D310-D309-D308-D307</f>
        <v>0</v>
      </c>
      <c r="AB311" s="37">
        <f t="shared" ref="AB311:AM311" si="39">E311-E310-E309-E308-E307</f>
        <v>0</v>
      </c>
      <c r="AC311" s="37">
        <f t="shared" si="39"/>
        <v>0</v>
      </c>
      <c r="AD311" s="37">
        <f t="shared" si="39"/>
        <v>0</v>
      </c>
      <c r="AE311" s="37">
        <f t="shared" si="39"/>
        <v>0</v>
      </c>
      <c r="AF311" s="37">
        <f t="shared" si="39"/>
        <v>0</v>
      </c>
      <c r="AG311" s="37">
        <f t="shared" si="39"/>
        <v>0</v>
      </c>
      <c r="AH311" s="37">
        <f t="shared" si="39"/>
        <v>0</v>
      </c>
      <c r="AI311" s="37">
        <f t="shared" si="39"/>
        <v>0</v>
      </c>
      <c r="AJ311" s="37">
        <f t="shared" si="39"/>
        <v>0</v>
      </c>
      <c r="AK311" s="37">
        <f t="shared" si="39"/>
        <v>0</v>
      </c>
      <c r="AL311" s="37">
        <f t="shared" si="39"/>
        <v>0</v>
      </c>
      <c r="AM311" s="37">
        <f t="shared" si="39"/>
        <v>0</v>
      </c>
    </row>
    <row r="312" spans="1:59" ht="39.75" customHeight="1" x14ac:dyDescent="0.35">
      <c r="A312" s="87" t="s">
        <v>425</v>
      </c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30">
        <f t="shared" si="32"/>
        <v>0</v>
      </c>
      <c r="W312" s="26"/>
      <c r="Z312" s="32">
        <f t="shared" si="33"/>
        <v>0</v>
      </c>
    </row>
    <row r="313" spans="1:59" s="54" customFormat="1" ht="40.5" customHeight="1" x14ac:dyDescent="0.35">
      <c r="A313" s="22">
        <v>1</v>
      </c>
      <c r="B313" s="39" t="s">
        <v>225</v>
      </c>
      <c r="C313" s="28">
        <v>4322.8</v>
      </c>
      <c r="D313" s="28">
        <v>0</v>
      </c>
      <c r="E313" s="28">
        <v>0</v>
      </c>
      <c r="F313" s="28">
        <v>0</v>
      </c>
      <c r="G313" s="28">
        <v>4000</v>
      </c>
      <c r="H313" s="28">
        <v>12300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v>16300</v>
      </c>
      <c r="R313" s="29">
        <v>4578.9799999999996</v>
      </c>
      <c r="S313" s="28">
        <v>1630</v>
      </c>
      <c r="T313" s="28">
        <v>10091.02</v>
      </c>
      <c r="U313" s="30">
        <f t="shared" si="32"/>
        <v>0</v>
      </c>
      <c r="V313" s="41"/>
      <c r="W313" s="41"/>
      <c r="X313" s="41"/>
      <c r="Y313" s="7"/>
      <c r="Z313" s="32">
        <f t="shared" si="33"/>
        <v>0</v>
      </c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</row>
    <row r="314" spans="1:59" s="54" customFormat="1" ht="40.5" customHeight="1" x14ac:dyDescent="0.35">
      <c r="A314" s="22">
        <v>2</v>
      </c>
      <c r="B314" s="39" t="s">
        <v>307</v>
      </c>
      <c r="C314" s="28">
        <v>2075.1</v>
      </c>
      <c r="D314" s="28">
        <v>0</v>
      </c>
      <c r="E314" s="28">
        <v>0</v>
      </c>
      <c r="F314" s="28">
        <v>0</v>
      </c>
      <c r="G314" s="28">
        <v>2000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2000</v>
      </c>
      <c r="R314" s="29">
        <v>561.84</v>
      </c>
      <c r="S314" s="28">
        <v>200</v>
      </c>
      <c r="T314" s="28">
        <v>1238.1600000000001</v>
      </c>
      <c r="U314" s="30">
        <f t="shared" si="32"/>
        <v>0</v>
      </c>
      <c r="V314" s="41"/>
      <c r="W314" s="41"/>
      <c r="X314" s="41"/>
      <c r="Y314" s="7"/>
      <c r="Z314" s="32">
        <f t="shared" si="33"/>
        <v>0</v>
      </c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</row>
    <row r="315" spans="1:59" s="54" customFormat="1" ht="40.5" customHeight="1" x14ac:dyDescent="0.35">
      <c r="A315" s="22">
        <v>3</v>
      </c>
      <c r="B315" s="39" t="s">
        <v>228</v>
      </c>
      <c r="C315" s="28">
        <v>2197.8000000000002</v>
      </c>
      <c r="D315" s="28">
        <v>0</v>
      </c>
      <c r="E315" s="28">
        <v>0</v>
      </c>
      <c r="F315" s="28">
        <v>0</v>
      </c>
      <c r="G315" s="28">
        <v>2100</v>
      </c>
      <c r="H315" s="28">
        <v>0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3300</v>
      </c>
      <c r="Q315" s="28">
        <v>5400</v>
      </c>
      <c r="R315" s="29">
        <v>1516.96</v>
      </c>
      <c r="S315" s="28">
        <v>540</v>
      </c>
      <c r="T315" s="28">
        <v>3343.04</v>
      </c>
      <c r="U315" s="30">
        <f t="shared" si="32"/>
        <v>0</v>
      </c>
      <c r="V315" s="41"/>
      <c r="W315" s="41"/>
      <c r="X315" s="41"/>
      <c r="Y315" s="7"/>
      <c r="Z315" s="32">
        <f t="shared" si="33"/>
        <v>0</v>
      </c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</row>
    <row r="316" spans="1:59" s="54" customFormat="1" ht="40.5" customHeight="1" x14ac:dyDescent="0.35">
      <c r="A316" s="22">
        <v>4</v>
      </c>
      <c r="B316" s="39" t="s">
        <v>174</v>
      </c>
      <c r="C316" s="28">
        <v>1560.5</v>
      </c>
      <c r="D316" s="28">
        <v>0</v>
      </c>
      <c r="E316" s="28">
        <v>0</v>
      </c>
      <c r="F316" s="28">
        <v>0</v>
      </c>
      <c r="G316" s="28">
        <v>0</v>
      </c>
      <c r="H316" s="28">
        <v>4500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4500</v>
      </c>
      <c r="R316" s="29">
        <v>1264.1400000000001</v>
      </c>
      <c r="S316" s="28">
        <v>450</v>
      </c>
      <c r="T316" s="28">
        <v>2785.86</v>
      </c>
      <c r="U316" s="30">
        <f t="shared" si="32"/>
        <v>0</v>
      </c>
      <c r="V316" s="41"/>
      <c r="W316" s="41"/>
      <c r="X316" s="41"/>
      <c r="Y316" s="7"/>
      <c r="Z316" s="32">
        <f t="shared" si="33"/>
        <v>0</v>
      </c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</row>
    <row r="317" spans="1:59" s="54" customFormat="1" ht="40.5" customHeight="1" x14ac:dyDescent="0.35">
      <c r="A317" s="22">
        <v>5</v>
      </c>
      <c r="B317" s="39" t="s">
        <v>175</v>
      </c>
      <c r="C317" s="28">
        <v>1527.2</v>
      </c>
      <c r="D317" s="28">
        <v>0</v>
      </c>
      <c r="E317" s="28">
        <v>0</v>
      </c>
      <c r="F317" s="28">
        <v>0</v>
      </c>
      <c r="G317" s="28">
        <v>0</v>
      </c>
      <c r="H317" s="28">
        <v>4400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4400</v>
      </c>
      <c r="R317" s="29">
        <v>1236.04</v>
      </c>
      <c r="S317" s="28">
        <v>440</v>
      </c>
      <c r="T317" s="28">
        <v>2723.96</v>
      </c>
      <c r="U317" s="30">
        <f t="shared" si="32"/>
        <v>0</v>
      </c>
      <c r="V317" s="41"/>
      <c r="W317" s="41"/>
      <c r="X317" s="41"/>
      <c r="Y317" s="7"/>
      <c r="Z317" s="32">
        <f t="shared" si="33"/>
        <v>0</v>
      </c>
      <c r="AA317" s="8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</row>
    <row r="318" spans="1:59" s="54" customFormat="1" ht="40.5" customHeight="1" x14ac:dyDescent="0.35">
      <c r="A318" s="22">
        <v>6</v>
      </c>
      <c r="B318" s="39" t="s">
        <v>43</v>
      </c>
      <c r="C318" s="28">
        <v>2722</v>
      </c>
      <c r="D318" s="28">
        <v>0</v>
      </c>
      <c r="E318" s="28">
        <v>0</v>
      </c>
      <c r="F318" s="28">
        <v>0</v>
      </c>
      <c r="G318" s="28">
        <v>2600</v>
      </c>
      <c r="H318" s="28">
        <v>7700</v>
      </c>
      <c r="I318" s="28">
        <v>1700</v>
      </c>
      <c r="J318" s="28">
        <v>2000</v>
      </c>
      <c r="K318" s="28">
        <v>0</v>
      </c>
      <c r="L318" s="28">
        <v>0</v>
      </c>
      <c r="M318" s="28">
        <v>0</v>
      </c>
      <c r="N318" s="28">
        <v>24000</v>
      </c>
      <c r="O318" s="28">
        <v>0</v>
      </c>
      <c r="P318" s="28">
        <v>4100</v>
      </c>
      <c r="Q318" s="28">
        <v>42100</v>
      </c>
      <c r="R318" s="29">
        <v>11826.69</v>
      </c>
      <c r="S318" s="28">
        <v>4210</v>
      </c>
      <c r="T318" s="28">
        <v>26063.31</v>
      </c>
      <c r="U318" s="30">
        <f t="shared" si="32"/>
        <v>0</v>
      </c>
      <c r="V318" s="41"/>
      <c r="W318" s="41"/>
      <c r="X318" s="41"/>
      <c r="Y318" s="7"/>
      <c r="Z318" s="32">
        <f t="shared" si="33"/>
        <v>0</v>
      </c>
      <c r="AA318" s="8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</row>
    <row r="319" spans="1:59" s="54" customFormat="1" ht="40.5" customHeight="1" x14ac:dyDescent="0.35">
      <c r="A319" s="22">
        <v>7</v>
      </c>
      <c r="B319" s="39" t="s">
        <v>230</v>
      </c>
      <c r="C319" s="28">
        <v>3093</v>
      </c>
      <c r="D319" s="28">
        <v>0</v>
      </c>
      <c r="E319" s="28">
        <v>0</v>
      </c>
      <c r="F319" s="28">
        <v>0</v>
      </c>
      <c r="G319" s="28">
        <v>2900</v>
      </c>
      <c r="H319" s="28">
        <v>8800</v>
      </c>
      <c r="I319" s="28">
        <v>1900</v>
      </c>
      <c r="J319" s="28">
        <v>2300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4700</v>
      </c>
      <c r="Q319" s="28">
        <v>20600</v>
      </c>
      <c r="R319" s="29">
        <v>5786.93</v>
      </c>
      <c r="S319" s="28">
        <v>2060</v>
      </c>
      <c r="T319" s="28">
        <v>12753.07</v>
      </c>
      <c r="U319" s="30">
        <f t="shared" si="32"/>
        <v>0</v>
      </c>
      <c r="V319" s="41"/>
      <c r="W319" s="41"/>
      <c r="X319" s="41"/>
      <c r="Y319" s="7"/>
      <c r="Z319" s="32">
        <f t="shared" si="33"/>
        <v>0</v>
      </c>
      <c r="AA319" s="8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</row>
    <row r="320" spans="1:59" s="54" customFormat="1" ht="40.5" customHeight="1" x14ac:dyDescent="0.35">
      <c r="A320" s="22">
        <v>8</v>
      </c>
      <c r="B320" s="39" t="s">
        <v>231</v>
      </c>
      <c r="C320" s="28">
        <v>3232</v>
      </c>
      <c r="D320" s="28">
        <v>0</v>
      </c>
      <c r="E320" s="28">
        <v>0</v>
      </c>
      <c r="F320" s="28">
        <v>0</v>
      </c>
      <c r="G320" s="28">
        <v>3100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4900</v>
      </c>
      <c r="Q320" s="28">
        <v>8000</v>
      </c>
      <c r="R320" s="29">
        <v>2247.35</v>
      </c>
      <c r="S320" s="28">
        <v>800</v>
      </c>
      <c r="T320" s="28">
        <v>4952.6499999999996</v>
      </c>
      <c r="U320" s="30">
        <f t="shared" si="32"/>
        <v>0</v>
      </c>
      <c r="V320" s="41"/>
      <c r="W320" s="41"/>
      <c r="X320" s="41"/>
      <c r="Y320" s="7"/>
      <c r="Z320" s="32">
        <f t="shared" si="33"/>
        <v>0</v>
      </c>
      <c r="AA320" s="7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</row>
    <row r="321" spans="1:59" s="54" customFormat="1" ht="40.5" customHeight="1" x14ac:dyDescent="0.35">
      <c r="A321" s="22">
        <v>9</v>
      </c>
      <c r="B321" s="39" t="s">
        <v>176</v>
      </c>
      <c r="C321" s="28">
        <v>1888</v>
      </c>
      <c r="D321" s="28">
        <v>0</v>
      </c>
      <c r="E321" s="28">
        <v>0</v>
      </c>
      <c r="F321" s="28">
        <v>0</v>
      </c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16680</v>
      </c>
      <c r="O321" s="28">
        <v>0</v>
      </c>
      <c r="P321" s="28">
        <v>0</v>
      </c>
      <c r="Q321" s="28">
        <v>16680</v>
      </c>
      <c r="R321" s="29">
        <v>4685.7299999999996</v>
      </c>
      <c r="S321" s="28">
        <v>1668</v>
      </c>
      <c r="T321" s="28">
        <v>10326.27</v>
      </c>
      <c r="U321" s="30">
        <f t="shared" si="32"/>
        <v>0</v>
      </c>
      <c r="V321" s="41"/>
      <c r="W321" s="41"/>
      <c r="X321" s="41"/>
      <c r="Y321" s="7"/>
      <c r="Z321" s="32">
        <f t="shared" si="33"/>
        <v>0</v>
      </c>
      <c r="AA321" s="7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</row>
    <row r="322" spans="1:59" s="54" customFormat="1" ht="40.5" customHeight="1" x14ac:dyDescent="0.35">
      <c r="A322" s="22">
        <v>10</v>
      </c>
      <c r="B322" s="39" t="s">
        <v>456</v>
      </c>
      <c r="C322" s="28">
        <v>0</v>
      </c>
      <c r="D322" s="28">
        <v>1450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1450</v>
      </c>
      <c r="R322" s="29">
        <v>407.34</v>
      </c>
      <c r="S322" s="28">
        <v>145</v>
      </c>
      <c r="T322" s="28">
        <v>897.66</v>
      </c>
      <c r="U322" s="30">
        <f t="shared" si="32"/>
        <v>0</v>
      </c>
      <c r="V322" s="31"/>
      <c r="W322" s="31"/>
      <c r="X322" s="31"/>
      <c r="Y322" s="8"/>
      <c r="Z322" s="32">
        <f t="shared" si="33"/>
        <v>0</v>
      </c>
      <c r="AA322" s="31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</row>
    <row r="323" spans="1:59" s="54" customFormat="1" ht="40.5" customHeight="1" x14ac:dyDescent="0.35">
      <c r="A323" s="22">
        <v>11</v>
      </c>
      <c r="B323" s="39" t="s">
        <v>457</v>
      </c>
      <c r="C323" s="28">
        <v>0</v>
      </c>
      <c r="D323" s="28">
        <v>0</v>
      </c>
      <c r="E323" s="28">
        <v>84</v>
      </c>
      <c r="F323" s="28">
        <v>0</v>
      </c>
      <c r="G323" s="28">
        <v>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  <c r="Q323" s="28">
        <v>84</v>
      </c>
      <c r="R323" s="29">
        <v>23.6</v>
      </c>
      <c r="S323" s="28">
        <v>8.4</v>
      </c>
      <c r="T323" s="28">
        <v>52</v>
      </c>
      <c r="U323" s="30">
        <f t="shared" si="32"/>
        <v>0</v>
      </c>
      <c r="V323" s="31"/>
      <c r="W323" s="31"/>
      <c r="X323" s="31"/>
      <c r="Y323" s="8"/>
      <c r="Z323" s="32">
        <f t="shared" si="33"/>
        <v>0</v>
      </c>
      <c r="AA323" s="31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</row>
    <row r="324" spans="1:59" ht="39.75" customHeight="1" x14ac:dyDescent="0.35">
      <c r="A324" s="71"/>
      <c r="B324" s="75" t="s">
        <v>479</v>
      </c>
      <c r="C324" s="19">
        <v>22618.400000000001</v>
      </c>
      <c r="D324" s="19">
        <v>1450</v>
      </c>
      <c r="E324" s="19">
        <v>84</v>
      </c>
      <c r="F324" s="19">
        <v>0</v>
      </c>
      <c r="G324" s="19">
        <v>16700</v>
      </c>
      <c r="H324" s="19">
        <v>37700</v>
      </c>
      <c r="I324" s="19">
        <v>3600</v>
      </c>
      <c r="J324" s="19">
        <v>4300</v>
      </c>
      <c r="K324" s="19">
        <v>0</v>
      </c>
      <c r="L324" s="19">
        <v>0</v>
      </c>
      <c r="M324" s="19">
        <v>0</v>
      </c>
      <c r="N324" s="19">
        <v>40680</v>
      </c>
      <c r="O324" s="19">
        <v>0</v>
      </c>
      <c r="P324" s="19">
        <v>17000</v>
      </c>
      <c r="Q324" s="19">
        <v>121514</v>
      </c>
      <c r="R324" s="19">
        <v>34135.599999999999</v>
      </c>
      <c r="S324" s="19">
        <v>12151.4</v>
      </c>
      <c r="T324" s="19">
        <v>75227</v>
      </c>
      <c r="U324" s="30">
        <f t="shared" si="32"/>
        <v>0</v>
      </c>
      <c r="V324" s="37">
        <f>Q324-Q321-Q322-Q323-Q320-Q319-Q318-Q317-Q316-Q315-Q314-Q313</f>
        <v>0</v>
      </c>
      <c r="W324" s="37">
        <f>R324-R321-R322-R323-R320-R319-R318-R317-R316-R315-R314-R313</f>
        <v>0</v>
      </c>
      <c r="X324" s="37">
        <f>S324-S321-S322-S323-S320-S319-S318-S317-S316-S315-S314-S313</f>
        <v>0</v>
      </c>
      <c r="Y324" s="37">
        <f>T324-T321-T322-T323-T320-T319-T318-T317-T316-T315-T314-T313</f>
        <v>0</v>
      </c>
      <c r="Z324" s="32">
        <f t="shared" si="33"/>
        <v>0</v>
      </c>
      <c r="AA324" s="37">
        <f>D324-D323-D322-D321-D320-D319-D318-D317-D316-D315-D314-D313</f>
        <v>0</v>
      </c>
      <c r="AB324" s="37">
        <f t="shared" ref="AB324:AM324" si="40">E324-E323-E322-E321-E320-E319-E318-E317-E316-E315-E314-E313</f>
        <v>0</v>
      </c>
      <c r="AC324" s="37">
        <f t="shared" si="40"/>
        <v>0</v>
      </c>
      <c r="AD324" s="37">
        <f t="shared" si="40"/>
        <v>0</v>
      </c>
      <c r="AE324" s="37">
        <f t="shared" si="40"/>
        <v>0</v>
      </c>
      <c r="AF324" s="37">
        <f t="shared" si="40"/>
        <v>0</v>
      </c>
      <c r="AG324" s="37">
        <f t="shared" si="40"/>
        <v>0</v>
      </c>
      <c r="AH324" s="37">
        <f t="shared" si="40"/>
        <v>0</v>
      </c>
      <c r="AI324" s="37">
        <f t="shared" si="40"/>
        <v>0</v>
      </c>
      <c r="AJ324" s="37">
        <f t="shared" si="40"/>
        <v>0</v>
      </c>
      <c r="AK324" s="37">
        <f t="shared" si="40"/>
        <v>0</v>
      </c>
      <c r="AL324" s="37">
        <f t="shared" si="40"/>
        <v>0</v>
      </c>
      <c r="AM324" s="37">
        <f t="shared" si="40"/>
        <v>0</v>
      </c>
    </row>
    <row r="325" spans="1:59" ht="39.75" customHeight="1" x14ac:dyDescent="0.35">
      <c r="A325" s="87" t="s">
        <v>426</v>
      </c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30">
        <f t="shared" si="32"/>
        <v>0</v>
      </c>
      <c r="V325" s="7"/>
      <c r="W325" s="44"/>
      <c r="X325" s="7"/>
      <c r="Y325" s="7"/>
      <c r="Z325" s="32">
        <f t="shared" si="33"/>
        <v>0</v>
      </c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</row>
    <row r="326" spans="1:59" ht="39.75" customHeight="1" x14ac:dyDescent="0.35">
      <c r="A326" s="22">
        <v>1</v>
      </c>
      <c r="B326" s="27" t="s">
        <v>442</v>
      </c>
      <c r="C326" s="28">
        <v>686.9</v>
      </c>
      <c r="D326" s="28">
        <v>0</v>
      </c>
      <c r="E326" s="28">
        <v>0</v>
      </c>
      <c r="F326" s="28">
        <v>0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5000</v>
      </c>
      <c r="N326" s="28">
        <v>0</v>
      </c>
      <c r="O326" s="28">
        <v>0</v>
      </c>
      <c r="P326" s="28">
        <v>0</v>
      </c>
      <c r="Q326" s="28">
        <v>5000</v>
      </c>
      <c r="R326" s="29">
        <v>1404.6</v>
      </c>
      <c r="S326" s="28">
        <v>500</v>
      </c>
      <c r="T326" s="28">
        <v>3095.4</v>
      </c>
      <c r="U326" s="30">
        <f t="shared" si="32"/>
        <v>0</v>
      </c>
      <c r="V326" s="41"/>
      <c r="W326" s="41"/>
      <c r="X326" s="41"/>
      <c r="Y326" s="7"/>
      <c r="Z326" s="32">
        <f t="shared" si="33"/>
        <v>0</v>
      </c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</row>
    <row r="327" spans="1:59" ht="39.75" customHeight="1" x14ac:dyDescent="0.35">
      <c r="A327" s="22">
        <v>2</v>
      </c>
      <c r="B327" s="27" t="s">
        <v>443</v>
      </c>
      <c r="C327" s="28">
        <v>764.5</v>
      </c>
      <c r="D327" s="28">
        <v>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10000</v>
      </c>
      <c r="O327" s="28">
        <v>0</v>
      </c>
      <c r="P327" s="28">
        <v>0</v>
      </c>
      <c r="Q327" s="28">
        <v>10000</v>
      </c>
      <c r="R327" s="29">
        <v>2809.19</v>
      </c>
      <c r="S327" s="28">
        <v>1000</v>
      </c>
      <c r="T327" s="28">
        <v>6190.81</v>
      </c>
      <c r="U327" s="30">
        <f t="shared" si="32"/>
        <v>0</v>
      </c>
      <c r="V327" s="41"/>
      <c r="W327" s="41"/>
      <c r="X327" s="41"/>
      <c r="Y327" s="7"/>
      <c r="Z327" s="32">
        <f t="shared" si="33"/>
        <v>0</v>
      </c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</row>
    <row r="328" spans="1:59" ht="39.75" customHeight="1" x14ac:dyDescent="0.35">
      <c r="A328" s="22">
        <v>3</v>
      </c>
      <c r="B328" s="27" t="s">
        <v>180</v>
      </c>
      <c r="C328" s="28">
        <v>971.2</v>
      </c>
      <c r="D328" s="28">
        <v>0</v>
      </c>
      <c r="E328" s="28">
        <v>0</v>
      </c>
      <c r="F328" s="28">
        <v>0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10000</v>
      </c>
      <c r="O328" s="28">
        <v>0</v>
      </c>
      <c r="P328" s="28">
        <v>0</v>
      </c>
      <c r="Q328" s="28">
        <v>10000</v>
      </c>
      <c r="R328" s="29">
        <v>2809.19</v>
      </c>
      <c r="S328" s="28">
        <v>1000</v>
      </c>
      <c r="T328" s="28">
        <v>6190.81</v>
      </c>
      <c r="U328" s="30">
        <f t="shared" si="32"/>
        <v>0</v>
      </c>
      <c r="V328" s="31"/>
      <c r="W328" s="31"/>
      <c r="X328" s="31"/>
      <c r="Z328" s="32">
        <f t="shared" si="33"/>
        <v>0</v>
      </c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</row>
    <row r="329" spans="1:59" ht="39.75" customHeight="1" x14ac:dyDescent="0.35">
      <c r="A329" s="22">
        <v>4</v>
      </c>
      <c r="B329" s="27" t="s">
        <v>233</v>
      </c>
      <c r="C329" s="28">
        <v>300.60000000000002</v>
      </c>
      <c r="D329" s="28">
        <v>0</v>
      </c>
      <c r="E329" s="28">
        <v>0</v>
      </c>
      <c r="F329" s="28">
        <v>0</v>
      </c>
      <c r="G329" s="28">
        <v>0</v>
      </c>
      <c r="H329" s="28">
        <v>900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900</v>
      </c>
      <c r="R329" s="29">
        <v>252.82</v>
      </c>
      <c r="S329" s="28">
        <v>90</v>
      </c>
      <c r="T329" s="28">
        <v>557.17999999999995</v>
      </c>
      <c r="U329" s="30">
        <f t="shared" si="32"/>
        <v>0</v>
      </c>
      <c r="V329" s="31"/>
      <c r="W329" s="31"/>
      <c r="X329" s="31"/>
      <c r="Z329" s="32">
        <f t="shared" si="33"/>
        <v>0</v>
      </c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</row>
    <row r="330" spans="1:59" ht="39.75" customHeight="1" x14ac:dyDescent="0.35">
      <c r="A330" s="71"/>
      <c r="B330" s="75" t="s">
        <v>480</v>
      </c>
      <c r="C330" s="19">
        <v>2723.2000000000003</v>
      </c>
      <c r="D330" s="19">
        <v>0</v>
      </c>
      <c r="E330" s="19">
        <v>0</v>
      </c>
      <c r="F330" s="19">
        <v>0</v>
      </c>
      <c r="G330" s="19">
        <v>0</v>
      </c>
      <c r="H330" s="19">
        <v>900</v>
      </c>
      <c r="I330" s="19">
        <v>0</v>
      </c>
      <c r="J330" s="19">
        <v>0</v>
      </c>
      <c r="K330" s="19">
        <v>0</v>
      </c>
      <c r="L330" s="19">
        <v>0</v>
      </c>
      <c r="M330" s="19">
        <v>5000</v>
      </c>
      <c r="N330" s="19">
        <v>20000</v>
      </c>
      <c r="O330" s="19">
        <v>0</v>
      </c>
      <c r="P330" s="19">
        <v>0</v>
      </c>
      <c r="Q330" s="19">
        <v>25900</v>
      </c>
      <c r="R330" s="19">
        <v>7275.8</v>
      </c>
      <c r="S330" s="19">
        <v>2590</v>
      </c>
      <c r="T330" s="19">
        <v>16034.2</v>
      </c>
      <c r="U330" s="30">
        <f t="shared" si="32"/>
        <v>0</v>
      </c>
      <c r="V330" s="37">
        <f>Q330-Q327-Q328-Q329-Q326</f>
        <v>0</v>
      </c>
      <c r="W330" s="37">
        <f>R330-R327-R328-R329-R326</f>
        <v>0</v>
      </c>
      <c r="X330" s="37">
        <f>S330-S327-S328-S329-S326</f>
        <v>0</v>
      </c>
      <c r="Y330" s="37">
        <f>T330-T327-T328-T329-T326</f>
        <v>0</v>
      </c>
      <c r="Z330" s="32">
        <f t="shared" si="33"/>
        <v>0</v>
      </c>
      <c r="AA330" s="37">
        <f>D330-D329-D328-D327-D326</f>
        <v>0</v>
      </c>
      <c r="AB330" s="37">
        <f t="shared" ref="AB330:AM330" si="41">E330-E329-E328-E327-E326</f>
        <v>0</v>
      </c>
      <c r="AC330" s="37">
        <f t="shared" si="41"/>
        <v>0</v>
      </c>
      <c r="AD330" s="37">
        <f t="shared" si="41"/>
        <v>0</v>
      </c>
      <c r="AE330" s="37">
        <f t="shared" si="41"/>
        <v>0</v>
      </c>
      <c r="AF330" s="37">
        <f t="shared" si="41"/>
        <v>0</v>
      </c>
      <c r="AG330" s="37">
        <f t="shared" si="41"/>
        <v>0</v>
      </c>
      <c r="AH330" s="37">
        <f t="shared" si="41"/>
        <v>0</v>
      </c>
      <c r="AI330" s="37">
        <f t="shared" si="41"/>
        <v>0</v>
      </c>
      <c r="AJ330" s="37">
        <f t="shared" si="41"/>
        <v>0</v>
      </c>
      <c r="AK330" s="37">
        <f t="shared" si="41"/>
        <v>0</v>
      </c>
      <c r="AL330" s="37">
        <f t="shared" si="41"/>
        <v>0</v>
      </c>
      <c r="AM330" s="37">
        <f t="shared" si="41"/>
        <v>0</v>
      </c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</row>
    <row r="331" spans="1:59" ht="39.75" customHeight="1" x14ac:dyDescent="0.35">
      <c r="A331" s="87" t="s">
        <v>427</v>
      </c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30">
        <f t="shared" si="32"/>
        <v>0</v>
      </c>
      <c r="W331" s="42"/>
      <c r="Z331" s="32">
        <f t="shared" si="33"/>
        <v>0</v>
      </c>
    </row>
    <row r="332" spans="1:59" ht="39.75" customHeight="1" x14ac:dyDescent="0.35">
      <c r="A332" s="22">
        <v>1</v>
      </c>
      <c r="B332" s="27" t="s">
        <v>41</v>
      </c>
      <c r="C332" s="28">
        <v>1748.4</v>
      </c>
      <c r="D332" s="28">
        <v>0</v>
      </c>
      <c r="E332" s="28">
        <v>0</v>
      </c>
      <c r="F332" s="28">
        <v>0</v>
      </c>
      <c r="G332" s="28">
        <v>0</v>
      </c>
      <c r="H332" s="28">
        <v>5000</v>
      </c>
      <c r="I332" s="28">
        <v>0</v>
      </c>
      <c r="J332" s="28">
        <v>0</v>
      </c>
      <c r="K332" s="28">
        <v>0</v>
      </c>
      <c r="L332" s="28">
        <v>0</v>
      </c>
      <c r="M332" s="28">
        <v>6500</v>
      </c>
      <c r="N332" s="28">
        <v>15600</v>
      </c>
      <c r="O332" s="28">
        <v>0</v>
      </c>
      <c r="P332" s="28">
        <v>0</v>
      </c>
      <c r="Q332" s="28">
        <v>27100</v>
      </c>
      <c r="R332" s="29">
        <v>7612.91</v>
      </c>
      <c r="S332" s="28">
        <v>2710</v>
      </c>
      <c r="T332" s="28">
        <v>16777.09</v>
      </c>
      <c r="U332" s="30">
        <f t="shared" si="32"/>
        <v>0</v>
      </c>
      <c r="V332" s="41"/>
      <c r="W332" s="41"/>
      <c r="X332" s="41"/>
      <c r="Y332" s="7"/>
      <c r="Z332" s="32">
        <f t="shared" si="33"/>
        <v>0</v>
      </c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</row>
    <row r="333" spans="1:59" ht="39.75" customHeight="1" x14ac:dyDescent="0.35">
      <c r="A333" s="22">
        <v>2</v>
      </c>
      <c r="B333" s="27" t="s">
        <v>456</v>
      </c>
      <c r="C333" s="28">
        <v>0</v>
      </c>
      <c r="D333" s="28">
        <v>1000</v>
      </c>
      <c r="E333" s="28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28">
        <v>0</v>
      </c>
      <c r="N333" s="28">
        <v>0</v>
      </c>
      <c r="O333" s="28">
        <v>0</v>
      </c>
      <c r="P333" s="28">
        <v>0</v>
      </c>
      <c r="Q333" s="28">
        <v>1000</v>
      </c>
      <c r="R333" s="29">
        <v>280.92</v>
      </c>
      <c r="S333" s="28">
        <v>100</v>
      </c>
      <c r="T333" s="28">
        <v>619.08000000000004</v>
      </c>
      <c r="U333" s="30">
        <f t="shared" si="32"/>
        <v>0</v>
      </c>
      <c r="V333" s="31"/>
      <c r="W333" s="31"/>
      <c r="X333" s="31"/>
      <c r="Z333" s="32">
        <f t="shared" si="33"/>
        <v>0</v>
      </c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</row>
    <row r="334" spans="1:59" ht="39.75" customHeight="1" x14ac:dyDescent="0.35">
      <c r="A334" s="22">
        <v>3</v>
      </c>
      <c r="B334" s="27" t="s">
        <v>457</v>
      </c>
      <c r="C334" s="28">
        <v>0</v>
      </c>
      <c r="D334" s="28">
        <v>0</v>
      </c>
      <c r="E334" s="28">
        <v>84</v>
      </c>
      <c r="F334" s="28">
        <v>0</v>
      </c>
      <c r="G334" s="28">
        <v>0</v>
      </c>
      <c r="H334" s="28">
        <v>0</v>
      </c>
      <c r="I334" s="28">
        <v>0</v>
      </c>
      <c r="J334" s="28"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8">
        <v>84</v>
      </c>
      <c r="R334" s="29">
        <v>23.59</v>
      </c>
      <c r="S334" s="28">
        <v>8.4</v>
      </c>
      <c r="T334" s="28">
        <v>52.01</v>
      </c>
      <c r="U334" s="30">
        <f t="shared" si="32"/>
        <v>0</v>
      </c>
      <c r="V334" s="31"/>
      <c r="W334" s="31"/>
      <c r="X334" s="31"/>
      <c r="Z334" s="32">
        <f t="shared" si="33"/>
        <v>0</v>
      </c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</row>
    <row r="335" spans="1:59" ht="39.75" customHeight="1" x14ac:dyDescent="0.35">
      <c r="A335" s="71"/>
      <c r="B335" s="75" t="s">
        <v>486</v>
      </c>
      <c r="C335" s="19">
        <v>1748.4</v>
      </c>
      <c r="D335" s="19">
        <v>1000</v>
      </c>
      <c r="E335" s="19">
        <v>84</v>
      </c>
      <c r="F335" s="19">
        <v>0</v>
      </c>
      <c r="G335" s="19">
        <v>0</v>
      </c>
      <c r="H335" s="19">
        <v>5000</v>
      </c>
      <c r="I335" s="19">
        <v>0</v>
      </c>
      <c r="J335" s="19">
        <v>0</v>
      </c>
      <c r="K335" s="19">
        <v>0</v>
      </c>
      <c r="L335" s="19">
        <v>0</v>
      </c>
      <c r="M335" s="19">
        <v>6500</v>
      </c>
      <c r="N335" s="19">
        <v>15600</v>
      </c>
      <c r="O335" s="19">
        <v>0</v>
      </c>
      <c r="P335" s="19">
        <v>0</v>
      </c>
      <c r="Q335" s="19">
        <v>28184</v>
      </c>
      <c r="R335" s="19">
        <v>7917.42</v>
      </c>
      <c r="S335" s="19">
        <v>2818.4</v>
      </c>
      <c r="T335" s="19">
        <v>17448.18</v>
      </c>
      <c r="U335" s="30">
        <f t="shared" si="32"/>
        <v>0</v>
      </c>
      <c r="V335" s="37">
        <f>Q335-Q332-Q333-Q334</f>
        <v>0</v>
      </c>
      <c r="W335" s="37">
        <f>R335-R332-R333-R334</f>
        <v>2.0250467969162855E-13</v>
      </c>
      <c r="X335" s="37">
        <f>S335-S332-S333-S334</f>
        <v>9.0594198809412774E-14</v>
      </c>
      <c r="Y335" s="37">
        <f>T335-T332-T333-T334</f>
        <v>1.0658141036401503E-13</v>
      </c>
      <c r="Z335" s="32">
        <f t="shared" si="33"/>
        <v>0</v>
      </c>
      <c r="AA335" s="37">
        <f>D335-D334-D333-D332</f>
        <v>0</v>
      </c>
      <c r="AB335" s="37">
        <f t="shared" ref="AB335:AM335" si="42">E335-E334-E333-E332</f>
        <v>0</v>
      </c>
      <c r="AC335" s="37">
        <f t="shared" si="42"/>
        <v>0</v>
      </c>
      <c r="AD335" s="37">
        <f t="shared" si="42"/>
        <v>0</v>
      </c>
      <c r="AE335" s="37">
        <f t="shared" si="42"/>
        <v>0</v>
      </c>
      <c r="AF335" s="37">
        <f t="shared" si="42"/>
        <v>0</v>
      </c>
      <c r="AG335" s="37">
        <f t="shared" si="42"/>
        <v>0</v>
      </c>
      <c r="AH335" s="37">
        <f t="shared" si="42"/>
        <v>0</v>
      </c>
      <c r="AI335" s="37">
        <f t="shared" si="42"/>
        <v>0</v>
      </c>
      <c r="AJ335" s="37">
        <f t="shared" si="42"/>
        <v>0</v>
      </c>
      <c r="AK335" s="37">
        <f t="shared" si="42"/>
        <v>0</v>
      </c>
      <c r="AL335" s="37">
        <f t="shared" si="42"/>
        <v>0</v>
      </c>
      <c r="AM335" s="37">
        <f t="shared" si="42"/>
        <v>0</v>
      </c>
    </row>
    <row r="336" spans="1:59" ht="39.75" customHeight="1" x14ac:dyDescent="0.35">
      <c r="A336" s="87" t="s">
        <v>428</v>
      </c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30">
        <f t="shared" si="32"/>
        <v>0</v>
      </c>
      <c r="V336" s="7"/>
      <c r="W336" s="44"/>
      <c r="X336" s="7"/>
      <c r="Y336" s="7"/>
      <c r="Z336" s="32">
        <f t="shared" si="33"/>
        <v>0</v>
      </c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</row>
    <row r="337" spans="1:59" ht="39.75" customHeight="1" x14ac:dyDescent="0.35">
      <c r="A337" s="22">
        <v>1</v>
      </c>
      <c r="B337" s="39" t="s">
        <v>109</v>
      </c>
      <c r="C337" s="28">
        <v>6250.3</v>
      </c>
      <c r="D337" s="28">
        <v>0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22300</v>
      </c>
      <c r="N337" s="28">
        <v>0</v>
      </c>
      <c r="O337" s="28">
        <v>0</v>
      </c>
      <c r="P337" s="28">
        <v>0</v>
      </c>
      <c r="Q337" s="28">
        <v>22300</v>
      </c>
      <c r="R337" s="29">
        <v>6264.5</v>
      </c>
      <c r="S337" s="28">
        <v>2230</v>
      </c>
      <c r="T337" s="28">
        <v>13805.5</v>
      </c>
      <c r="U337" s="30">
        <f t="shared" si="32"/>
        <v>0</v>
      </c>
      <c r="V337" s="7"/>
      <c r="W337" s="25"/>
      <c r="X337" s="7"/>
      <c r="Y337" s="7"/>
      <c r="Z337" s="32">
        <f t="shared" si="33"/>
        <v>0</v>
      </c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</row>
    <row r="338" spans="1:59" ht="39.75" customHeight="1" x14ac:dyDescent="0.35">
      <c r="A338" s="22">
        <v>2</v>
      </c>
      <c r="B338" s="39" t="s">
        <v>143</v>
      </c>
      <c r="C338" s="28">
        <v>739</v>
      </c>
      <c r="D338" s="28">
        <v>0</v>
      </c>
      <c r="E338" s="28">
        <v>0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5000</v>
      </c>
      <c r="N338" s="28">
        <v>0</v>
      </c>
      <c r="O338" s="28">
        <v>0</v>
      </c>
      <c r="P338" s="28">
        <v>0</v>
      </c>
      <c r="Q338" s="28">
        <v>5000</v>
      </c>
      <c r="R338" s="29">
        <v>1404.6</v>
      </c>
      <c r="S338" s="28">
        <v>500</v>
      </c>
      <c r="T338" s="28">
        <v>3095.4</v>
      </c>
      <c r="U338" s="30">
        <f t="shared" si="32"/>
        <v>0</v>
      </c>
      <c r="V338" s="7"/>
      <c r="W338" s="25"/>
      <c r="X338" s="7"/>
      <c r="Y338" s="7"/>
      <c r="Z338" s="32">
        <f t="shared" si="33"/>
        <v>0</v>
      </c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</row>
    <row r="339" spans="1:59" ht="39.75" customHeight="1" x14ac:dyDescent="0.35">
      <c r="A339" s="22">
        <v>3</v>
      </c>
      <c r="B339" s="39" t="s">
        <v>315</v>
      </c>
      <c r="C339" s="28">
        <v>941</v>
      </c>
      <c r="D339" s="28">
        <v>0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5500</v>
      </c>
      <c r="N339" s="28">
        <v>0</v>
      </c>
      <c r="O339" s="28">
        <v>0</v>
      </c>
      <c r="P339" s="28">
        <v>0</v>
      </c>
      <c r="Q339" s="28">
        <v>5500</v>
      </c>
      <c r="R339" s="29">
        <v>1545.05</v>
      </c>
      <c r="S339" s="28">
        <v>550</v>
      </c>
      <c r="T339" s="28">
        <v>3404.95</v>
      </c>
      <c r="U339" s="30">
        <f t="shared" si="32"/>
        <v>0</v>
      </c>
      <c r="V339" s="41"/>
      <c r="W339" s="41"/>
      <c r="X339" s="41"/>
      <c r="Y339" s="7"/>
      <c r="Z339" s="32">
        <f t="shared" si="33"/>
        <v>0</v>
      </c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</row>
    <row r="340" spans="1:59" ht="36" customHeight="1" x14ac:dyDescent="0.35">
      <c r="A340" s="22">
        <v>4</v>
      </c>
      <c r="B340" s="27" t="s">
        <v>456</v>
      </c>
      <c r="C340" s="28">
        <v>0</v>
      </c>
      <c r="D340" s="28">
        <v>1600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1600</v>
      </c>
      <c r="R340" s="29">
        <v>449.46</v>
      </c>
      <c r="S340" s="28">
        <v>160</v>
      </c>
      <c r="T340" s="28">
        <v>990.54</v>
      </c>
      <c r="U340" s="30">
        <f t="shared" si="32"/>
        <v>0</v>
      </c>
      <c r="V340" s="31"/>
      <c r="W340" s="31"/>
      <c r="X340" s="31"/>
      <c r="Z340" s="32">
        <f t="shared" si="33"/>
        <v>0</v>
      </c>
      <c r="AA340" s="31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</row>
    <row r="341" spans="1:59" ht="36" customHeight="1" x14ac:dyDescent="0.35">
      <c r="A341" s="22">
        <v>5</v>
      </c>
      <c r="B341" s="27" t="s">
        <v>457</v>
      </c>
      <c r="C341" s="28">
        <v>0</v>
      </c>
      <c r="D341" s="28">
        <v>0</v>
      </c>
      <c r="E341" s="28">
        <v>105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105</v>
      </c>
      <c r="R341" s="29">
        <v>29.5</v>
      </c>
      <c r="S341" s="28">
        <v>10.5</v>
      </c>
      <c r="T341" s="28">
        <v>65</v>
      </c>
      <c r="U341" s="30">
        <f t="shared" ref="U341:U404" si="43">Q341-R341-S341-T341</f>
        <v>0</v>
      </c>
      <c r="V341" s="31"/>
      <c r="W341" s="31"/>
      <c r="X341" s="31"/>
      <c r="Z341" s="32">
        <f t="shared" ref="Z341:Z404" si="44">Q341-SUM(D341:P341)</f>
        <v>0</v>
      </c>
      <c r="AA341" s="31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</row>
    <row r="342" spans="1:59" ht="39.75" customHeight="1" x14ac:dyDescent="0.35">
      <c r="A342" s="71"/>
      <c r="B342" s="75" t="s">
        <v>481</v>
      </c>
      <c r="C342" s="19">
        <v>7930.3</v>
      </c>
      <c r="D342" s="19">
        <v>1600</v>
      </c>
      <c r="E342" s="19">
        <v>105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32800</v>
      </c>
      <c r="N342" s="19">
        <v>0</v>
      </c>
      <c r="O342" s="19">
        <v>0</v>
      </c>
      <c r="P342" s="19">
        <v>0</v>
      </c>
      <c r="Q342" s="19">
        <v>34505</v>
      </c>
      <c r="R342" s="19">
        <v>9693.11</v>
      </c>
      <c r="S342" s="19">
        <v>3450.5</v>
      </c>
      <c r="T342" s="19">
        <v>21361.39</v>
      </c>
      <c r="U342" s="30">
        <f t="shared" si="43"/>
        <v>0</v>
      </c>
      <c r="V342" s="37">
        <f>Q342-Q339-Q340-Q341-Q338-Q337</f>
        <v>0</v>
      </c>
      <c r="W342" s="37">
        <f>R342-R339-R340-R341-R338-R337</f>
        <v>0</v>
      </c>
      <c r="X342" s="37">
        <f>S342-S339-S340-S341-S338-S337</f>
        <v>0</v>
      </c>
      <c r="Y342" s="37">
        <f>T342-T339-T340-T341-T338-T337</f>
        <v>0</v>
      </c>
      <c r="Z342" s="32">
        <f t="shared" si="44"/>
        <v>0</v>
      </c>
      <c r="AA342" s="37">
        <f>D342-D341-D340-D339-D338-D337</f>
        <v>0</v>
      </c>
      <c r="AB342" s="37">
        <f t="shared" ref="AB342:AM342" si="45">E342-E341-E340-E339-E338-E337</f>
        <v>0</v>
      </c>
      <c r="AC342" s="37">
        <f t="shared" si="45"/>
        <v>0</v>
      </c>
      <c r="AD342" s="37">
        <f t="shared" si="45"/>
        <v>0</v>
      </c>
      <c r="AE342" s="37">
        <f t="shared" si="45"/>
        <v>0</v>
      </c>
      <c r="AF342" s="37">
        <f t="shared" si="45"/>
        <v>0</v>
      </c>
      <c r="AG342" s="37">
        <f t="shared" si="45"/>
        <v>0</v>
      </c>
      <c r="AH342" s="37">
        <f t="shared" si="45"/>
        <v>0</v>
      </c>
      <c r="AI342" s="37">
        <f t="shared" si="45"/>
        <v>0</v>
      </c>
      <c r="AJ342" s="37">
        <f t="shared" si="45"/>
        <v>0</v>
      </c>
      <c r="AK342" s="37">
        <f t="shared" si="45"/>
        <v>0</v>
      </c>
      <c r="AL342" s="37">
        <f t="shared" si="45"/>
        <v>0</v>
      </c>
      <c r="AM342" s="37">
        <f t="shared" si="45"/>
        <v>0</v>
      </c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</row>
    <row r="343" spans="1:59" ht="39.75" customHeight="1" x14ac:dyDescent="0.35">
      <c r="A343" s="87" t="s">
        <v>429</v>
      </c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30">
        <f t="shared" si="43"/>
        <v>0</v>
      </c>
      <c r="V343" s="7"/>
      <c r="W343" s="44"/>
      <c r="X343" s="7"/>
      <c r="Y343" s="7"/>
      <c r="Z343" s="32">
        <f t="shared" si="44"/>
        <v>0</v>
      </c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</row>
    <row r="344" spans="1:59" ht="39.75" customHeight="1" x14ac:dyDescent="0.35">
      <c r="A344" s="22">
        <v>1</v>
      </c>
      <c r="B344" s="39" t="s">
        <v>236</v>
      </c>
      <c r="C344" s="28">
        <v>1108</v>
      </c>
      <c r="D344" s="28">
        <v>0</v>
      </c>
      <c r="E344" s="28">
        <v>0</v>
      </c>
      <c r="F344" s="28">
        <v>0</v>
      </c>
      <c r="G344" s="28">
        <v>1100</v>
      </c>
      <c r="H344" s="28">
        <v>3200</v>
      </c>
      <c r="I344" s="28">
        <v>0</v>
      </c>
      <c r="J344" s="28">
        <v>0</v>
      </c>
      <c r="K344" s="28">
        <v>0</v>
      </c>
      <c r="L344" s="28">
        <v>0</v>
      </c>
      <c r="M344" s="28">
        <v>0</v>
      </c>
      <c r="N344" s="28">
        <v>12600</v>
      </c>
      <c r="O344" s="28">
        <v>0</v>
      </c>
      <c r="P344" s="28">
        <v>0</v>
      </c>
      <c r="Q344" s="28">
        <v>16900</v>
      </c>
      <c r="R344" s="29">
        <v>4747.53</v>
      </c>
      <c r="S344" s="28">
        <v>1690</v>
      </c>
      <c r="T344" s="28">
        <v>10462.469999999999</v>
      </c>
      <c r="U344" s="30">
        <f t="shared" si="43"/>
        <v>0</v>
      </c>
      <c r="V344" s="41"/>
      <c r="W344" s="41"/>
      <c r="X344" s="41"/>
      <c r="Y344" s="7"/>
      <c r="Z344" s="32">
        <f t="shared" si="44"/>
        <v>0</v>
      </c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</row>
    <row r="345" spans="1:59" ht="39.75" customHeight="1" x14ac:dyDescent="0.35">
      <c r="A345" s="22">
        <v>2</v>
      </c>
      <c r="B345" s="39" t="s">
        <v>238</v>
      </c>
      <c r="C345" s="28">
        <v>855.2</v>
      </c>
      <c r="D345" s="28">
        <v>0</v>
      </c>
      <c r="E345" s="28">
        <v>0</v>
      </c>
      <c r="F345" s="28">
        <v>0</v>
      </c>
      <c r="G345" s="28">
        <v>0</v>
      </c>
      <c r="H345" s="28">
        <v>2500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11900</v>
      </c>
      <c r="O345" s="28">
        <v>0</v>
      </c>
      <c r="P345" s="28">
        <v>0</v>
      </c>
      <c r="Q345" s="28">
        <v>14400</v>
      </c>
      <c r="R345" s="29">
        <v>4045.23</v>
      </c>
      <c r="S345" s="28">
        <v>1440</v>
      </c>
      <c r="T345" s="28">
        <v>8914.77</v>
      </c>
      <c r="U345" s="30">
        <f t="shared" si="43"/>
        <v>0</v>
      </c>
      <c r="V345" s="41"/>
      <c r="W345" s="41"/>
      <c r="X345" s="41"/>
      <c r="Y345" s="7"/>
      <c r="Z345" s="32">
        <f t="shared" si="44"/>
        <v>0</v>
      </c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</row>
    <row r="346" spans="1:59" ht="39.75" customHeight="1" x14ac:dyDescent="0.35">
      <c r="A346" s="22">
        <v>3</v>
      </c>
      <c r="B346" s="27" t="s">
        <v>456</v>
      </c>
      <c r="C346" s="28">
        <v>0</v>
      </c>
      <c r="D346" s="28">
        <v>1900</v>
      </c>
      <c r="E346" s="28">
        <v>0</v>
      </c>
      <c r="F346" s="28">
        <v>0</v>
      </c>
      <c r="G346" s="28">
        <v>0</v>
      </c>
      <c r="H346" s="28">
        <v>0</v>
      </c>
      <c r="I346" s="28">
        <v>0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  <c r="Q346" s="28">
        <v>1900</v>
      </c>
      <c r="R346" s="29">
        <v>533.75</v>
      </c>
      <c r="S346" s="28">
        <v>190</v>
      </c>
      <c r="T346" s="28">
        <v>1176.25</v>
      </c>
      <c r="U346" s="30">
        <f t="shared" si="43"/>
        <v>0</v>
      </c>
      <c r="V346" s="31"/>
      <c r="W346" s="31"/>
      <c r="X346" s="31"/>
      <c r="Z346" s="32">
        <f t="shared" si="44"/>
        <v>0</v>
      </c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</row>
    <row r="347" spans="1:59" ht="39.75" customHeight="1" x14ac:dyDescent="0.35">
      <c r="A347" s="22">
        <v>4</v>
      </c>
      <c r="B347" s="27" t="s">
        <v>457</v>
      </c>
      <c r="C347" s="28">
        <v>0</v>
      </c>
      <c r="D347" s="28">
        <v>0</v>
      </c>
      <c r="E347" s="28">
        <v>63</v>
      </c>
      <c r="F347" s="28">
        <v>0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63</v>
      </c>
      <c r="R347" s="29">
        <v>17.7</v>
      </c>
      <c r="S347" s="28">
        <v>6.3000000000000007</v>
      </c>
      <c r="T347" s="28">
        <v>39</v>
      </c>
      <c r="U347" s="30">
        <f t="shared" si="43"/>
        <v>0</v>
      </c>
      <c r="V347" s="31"/>
      <c r="W347" s="31"/>
      <c r="X347" s="31"/>
      <c r="Z347" s="32">
        <f t="shared" si="44"/>
        <v>0</v>
      </c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</row>
    <row r="348" spans="1:59" ht="39.75" customHeight="1" x14ac:dyDescent="0.35">
      <c r="A348" s="71"/>
      <c r="B348" s="75" t="s">
        <v>482</v>
      </c>
      <c r="C348" s="19">
        <v>1963.2</v>
      </c>
      <c r="D348" s="19">
        <v>1900</v>
      </c>
      <c r="E348" s="19">
        <v>63</v>
      </c>
      <c r="F348" s="19">
        <v>0</v>
      </c>
      <c r="G348" s="19">
        <v>1100</v>
      </c>
      <c r="H348" s="19">
        <v>5700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24500</v>
      </c>
      <c r="O348" s="19">
        <v>0</v>
      </c>
      <c r="P348" s="19">
        <v>0</v>
      </c>
      <c r="Q348" s="19">
        <v>33263</v>
      </c>
      <c r="R348" s="19">
        <v>9344.2099999999991</v>
      </c>
      <c r="S348" s="19">
        <v>3326.3</v>
      </c>
      <c r="T348" s="19">
        <v>20592.490000000002</v>
      </c>
      <c r="U348" s="30">
        <f t="shared" si="43"/>
        <v>0</v>
      </c>
      <c r="V348" s="37">
        <f>Q348-Q345-Q346-Q347-Q344</f>
        <v>0</v>
      </c>
      <c r="W348" s="37">
        <f>R348-R345-R346-R347-R344</f>
        <v>0</v>
      </c>
      <c r="X348" s="37">
        <f>S348-S345-S346-S347-S344</f>
        <v>0</v>
      </c>
      <c r="Y348" s="37">
        <f>T348-T345-T346-T347-T344</f>
        <v>0</v>
      </c>
      <c r="Z348" s="32">
        <f t="shared" si="44"/>
        <v>0</v>
      </c>
      <c r="AA348" s="37">
        <f>D348-D347-D346-D345-D344</f>
        <v>0</v>
      </c>
      <c r="AB348" s="37">
        <f t="shared" ref="AB348:AM348" si="46">E348-E347-E346-E345-E344</f>
        <v>0</v>
      </c>
      <c r="AC348" s="37">
        <f t="shared" si="46"/>
        <v>0</v>
      </c>
      <c r="AD348" s="37">
        <f t="shared" si="46"/>
        <v>0</v>
      </c>
      <c r="AE348" s="37">
        <f t="shared" si="46"/>
        <v>0</v>
      </c>
      <c r="AF348" s="37">
        <f t="shared" si="46"/>
        <v>0</v>
      </c>
      <c r="AG348" s="37">
        <f t="shared" si="46"/>
        <v>0</v>
      </c>
      <c r="AH348" s="37">
        <f t="shared" si="46"/>
        <v>0</v>
      </c>
      <c r="AI348" s="37">
        <f t="shared" si="46"/>
        <v>0</v>
      </c>
      <c r="AJ348" s="37">
        <f t="shared" si="46"/>
        <v>0</v>
      </c>
      <c r="AK348" s="37">
        <f t="shared" si="46"/>
        <v>0</v>
      </c>
      <c r="AL348" s="37">
        <f t="shared" si="46"/>
        <v>0</v>
      </c>
      <c r="AM348" s="37">
        <f t="shared" si="46"/>
        <v>0</v>
      </c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</row>
    <row r="349" spans="1:59" ht="39.75" customHeight="1" x14ac:dyDescent="0.35">
      <c r="A349" s="87" t="s">
        <v>430</v>
      </c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30">
        <f t="shared" si="43"/>
        <v>0</v>
      </c>
      <c r="V349" s="7"/>
      <c r="W349" s="38"/>
      <c r="X349" s="7"/>
      <c r="Y349" s="7"/>
      <c r="Z349" s="32">
        <f t="shared" si="44"/>
        <v>0</v>
      </c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</row>
    <row r="350" spans="1:59" ht="39.75" customHeight="1" x14ac:dyDescent="0.35">
      <c r="A350" s="22">
        <v>1</v>
      </c>
      <c r="B350" s="27" t="s">
        <v>324</v>
      </c>
      <c r="C350" s="28">
        <v>2010</v>
      </c>
      <c r="D350" s="28">
        <v>0</v>
      </c>
      <c r="E350" s="28">
        <v>0</v>
      </c>
      <c r="F350" s="28">
        <v>0</v>
      </c>
      <c r="G350" s="28">
        <v>0</v>
      </c>
      <c r="H350" s="28">
        <v>7000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7000</v>
      </c>
      <c r="R350" s="29">
        <v>1966.43</v>
      </c>
      <c r="S350" s="28">
        <v>700</v>
      </c>
      <c r="T350" s="28">
        <v>4333.57</v>
      </c>
      <c r="U350" s="30">
        <f t="shared" si="43"/>
        <v>0</v>
      </c>
      <c r="V350" s="41"/>
      <c r="W350" s="41"/>
      <c r="X350" s="41"/>
      <c r="Y350" s="7"/>
      <c r="Z350" s="32">
        <f t="shared" si="44"/>
        <v>0</v>
      </c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</row>
    <row r="351" spans="1:59" ht="39.75" customHeight="1" x14ac:dyDescent="0.35">
      <c r="A351" s="22">
        <v>2</v>
      </c>
      <c r="B351" s="27" t="s">
        <v>171</v>
      </c>
      <c r="C351" s="28">
        <v>2716</v>
      </c>
      <c r="D351" s="28">
        <v>0</v>
      </c>
      <c r="E351" s="28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24000</v>
      </c>
      <c r="O351" s="28">
        <v>0</v>
      </c>
      <c r="P351" s="28">
        <v>0</v>
      </c>
      <c r="Q351" s="28">
        <v>24000</v>
      </c>
      <c r="R351" s="29">
        <v>6742.06</v>
      </c>
      <c r="S351" s="28">
        <v>2400</v>
      </c>
      <c r="T351" s="28">
        <v>14857.94</v>
      </c>
      <c r="U351" s="30">
        <f t="shared" si="43"/>
        <v>0</v>
      </c>
      <c r="V351" s="41"/>
      <c r="W351" s="41"/>
      <c r="X351" s="41"/>
      <c r="Y351" s="7"/>
      <c r="Z351" s="32">
        <f t="shared" si="44"/>
        <v>0</v>
      </c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</row>
    <row r="352" spans="1:59" ht="39.75" customHeight="1" x14ac:dyDescent="0.35">
      <c r="A352" s="22">
        <v>3</v>
      </c>
      <c r="B352" s="27" t="s">
        <v>326</v>
      </c>
      <c r="C352" s="28">
        <v>1851</v>
      </c>
      <c r="D352" s="28">
        <v>0</v>
      </c>
      <c r="E352" s="28">
        <v>0</v>
      </c>
      <c r="F352" s="28">
        <v>0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7000</v>
      </c>
      <c r="N352" s="28">
        <v>0</v>
      </c>
      <c r="O352" s="28">
        <v>0</v>
      </c>
      <c r="P352" s="28">
        <v>0</v>
      </c>
      <c r="Q352" s="28">
        <v>7000</v>
      </c>
      <c r="R352" s="29">
        <v>1966.43</v>
      </c>
      <c r="S352" s="28">
        <v>700</v>
      </c>
      <c r="T352" s="28">
        <v>4333.57</v>
      </c>
      <c r="U352" s="30">
        <f t="shared" si="43"/>
        <v>0</v>
      </c>
      <c r="V352" s="41"/>
      <c r="W352" s="41"/>
      <c r="X352" s="41"/>
      <c r="Y352" s="7"/>
      <c r="Z352" s="32">
        <f t="shared" si="44"/>
        <v>0</v>
      </c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</row>
    <row r="353" spans="1:59" ht="39.75" customHeight="1" x14ac:dyDescent="0.35">
      <c r="A353" s="22">
        <v>4</v>
      </c>
      <c r="B353" s="27" t="s">
        <v>327</v>
      </c>
      <c r="C353" s="28">
        <v>4117</v>
      </c>
      <c r="D353" s="28">
        <v>0</v>
      </c>
      <c r="E353" s="28">
        <v>0</v>
      </c>
      <c r="F353" s="28">
        <v>0</v>
      </c>
      <c r="G353" s="28">
        <v>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28">
        <v>30200</v>
      </c>
      <c r="O353" s="28">
        <v>0</v>
      </c>
      <c r="P353" s="28">
        <v>0</v>
      </c>
      <c r="Q353" s="28">
        <v>30200</v>
      </c>
      <c r="R353" s="29">
        <v>8483.76</v>
      </c>
      <c r="S353" s="28">
        <v>3020</v>
      </c>
      <c r="T353" s="28">
        <v>18696.240000000002</v>
      </c>
      <c r="U353" s="30">
        <f t="shared" si="43"/>
        <v>0</v>
      </c>
      <c r="V353" s="41"/>
      <c r="W353" s="41"/>
      <c r="X353" s="41"/>
      <c r="Y353" s="7"/>
      <c r="Z353" s="32">
        <f t="shared" si="44"/>
        <v>0</v>
      </c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</row>
    <row r="354" spans="1:59" ht="39.75" customHeight="1" x14ac:dyDescent="0.35">
      <c r="A354" s="22">
        <v>5</v>
      </c>
      <c r="B354" s="27" t="s">
        <v>44</v>
      </c>
      <c r="C354" s="28">
        <v>587.4</v>
      </c>
      <c r="D354" s="28">
        <v>0</v>
      </c>
      <c r="E354" s="28">
        <v>0</v>
      </c>
      <c r="F354" s="28">
        <v>0</v>
      </c>
      <c r="G354" s="28">
        <v>0</v>
      </c>
      <c r="H354" s="28">
        <v>2100</v>
      </c>
      <c r="I354" s="28">
        <v>400</v>
      </c>
      <c r="J354" s="28">
        <v>500</v>
      </c>
      <c r="K354" s="28">
        <v>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  <c r="Q354" s="28">
        <v>3000</v>
      </c>
      <c r="R354" s="29">
        <v>842.76</v>
      </c>
      <c r="S354" s="28">
        <v>300</v>
      </c>
      <c r="T354" s="28">
        <v>1857.24</v>
      </c>
      <c r="U354" s="30">
        <f t="shared" si="43"/>
        <v>0</v>
      </c>
      <c r="V354" s="41"/>
      <c r="W354" s="41"/>
      <c r="X354" s="41"/>
      <c r="Y354" s="7"/>
      <c r="Z354" s="32">
        <f t="shared" si="44"/>
        <v>0</v>
      </c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</row>
    <row r="355" spans="1:59" ht="39.75" customHeight="1" x14ac:dyDescent="0.35">
      <c r="A355" s="22">
        <v>6</v>
      </c>
      <c r="B355" s="27" t="s">
        <v>46</v>
      </c>
      <c r="C355" s="28">
        <v>585.6</v>
      </c>
      <c r="D355" s="28">
        <v>0</v>
      </c>
      <c r="E355" s="28">
        <v>0</v>
      </c>
      <c r="F355" s="28">
        <v>0</v>
      </c>
      <c r="G355" s="28">
        <v>0</v>
      </c>
      <c r="H355" s="28">
        <v>2100</v>
      </c>
      <c r="I355" s="28">
        <v>400</v>
      </c>
      <c r="J355" s="28">
        <v>500</v>
      </c>
      <c r="K355" s="28">
        <v>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  <c r="Q355" s="28">
        <v>3000</v>
      </c>
      <c r="R355" s="29">
        <v>842.76</v>
      </c>
      <c r="S355" s="28">
        <v>300</v>
      </c>
      <c r="T355" s="28">
        <v>1857.24</v>
      </c>
      <c r="U355" s="30">
        <f t="shared" si="43"/>
        <v>0</v>
      </c>
      <c r="V355" s="41"/>
      <c r="W355" s="41"/>
      <c r="X355" s="41"/>
      <c r="Y355" s="7"/>
      <c r="Z355" s="32">
        <f t="shared" si="44"/>
        <v>0</v>
      </c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</row>
    <row r="356" spans="1:59" ht="39.75" customHeight="1" x14ac:dyDescent="0.35">
      <c r="A356" s="22">
        <v>7</v>
      </c>
      <c r="B356" s="27" t="s">
        <v>45</v>
      </c>
      <c r="C356" s="28">
        <v>585.70000000000005</v>
      </c>
      <c r="D356" s="28">
        <v>0</v>
      </c>
      <c r="E356" s="28">
        <v>0</v>
      </c>
      <c r="F356" s="28">
        <v>0</v>
      </c>
      <c r="G356" s="28">
        <v>0</v>
      </c>
      <c r="H356" s="28">
        <v>2100</v>
      </c>
      <c r="I356" s="28">
        <v>400</v>
      </c>
      <c r="J356" s="28">
        <v>500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28">
        <v>3000</v>
      </c>
      <c r="R356" s="29">
        <v>842.76</v>
      </c>
      <c r="S356" s="28">
        <v>300</v>
      </c>
      <c r="T356" s="28">
        <v>1857.24</v>
      </c>
      <c r="U356" s="30">
        <f t="shared" si="43"/>
        <v>0</v>
      </c>
      <c r="V356" s="41"/>
      <c r="W356" s="41"/>
      <c r="X356" s="41"/>
      <c r="Y356" s="7"/>
      <c r="Z356" s="32">
        <f t="shared" si="44"/>
        <v>0</v>
      </c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</row>
    <row r="357" spans="1:59" ht="39.75" customHeight="1" x14ac:dyDescent="0.35">
      <c r="A357" s="22">
        <v>8</v>
      </c>
      <c r="B357" s="27" t="s">
        <v>53</v>
      </c>
      <c r="C357" s="28">
        <v>638.29999999999995</v>
      </c>
      <c r="D357" s="28">
        <v>0</v>
      </c>
      <c r="E357" s="28">
        <v>0</v>
      </c>
      <c r="F357" s="28">
        <v>0</v>
      </c>
      <c r="G357" s="28">
        <v>0</v>
      </c>
      <c r="H357" s="28">
        <v>2300</v>
      </c>
      <c r="I357" s="28">
        <v>500</v>
      </c>
      <c r="J357" s="28">
        <v>550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  <c r="Q357" s="28">
        <v>3350</v>
      </c>
      <c r="R357" s="29">
        <v>941.08</v>
      </c>
      <c r="S357" s="28">
        <v>335</v>
      </c>
      <c r="T357" s="28">
        <v>2073.92</v>
      </c>
      <c r="U357" s="30">
        <f t="shared" si="43"/>
        <v>0</v>
      </c>
      <c r="V357" s="41"/>
      <c r="W357" s="41"/>
      <c r="X357" s="41"/>
      <c r="Y357" s="7"/>
      <c r="Z357" s="32">
        <f t="shared" si="44"/>
        <v>0</v>
      </c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</row>
    <row r="358" spans="1:59" ht="39.75" customHeight="1" x14ac:dyDescent="0.35">
      <c r="A358" s="22">
        <v>9</v>
      </c>
      <c r="B358" s="27" t="s">
        <v>51</v>
      </c>
      <c r="C358" s="28">
        <v>639</v>
      </c>
      <c r="D358" s="28">
        <v>0</v>
      </c>
      <c r="E358" s="28">
        <v>0</v>
      </c>
      <c r="F358" s="28">
        <v>0</v>
      </c>
      <c r="G358" s="28">
        <v>0</v>
      </c>
      <c r="H358" s="28">
        <v>2300</v>
      </c>
      <c r="I358" s="28">
        <v>500</v>
      </c>
      <c r="J358" s="28">
        <v>550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3350</v>
      </c>
      <c r="R358" s="29">
        <v>941.08</v>
      </c>
      <c r="S358" s="28">
        <v>335</v>
      </c>
      <c r="T358" s="28">
        <v>2073.92</v>
      </c>
      <c r="U358" s="30">
        <f t="shared" si="43"/>
        <v>0</v>
      </c>
      <c r="V358" s="41"/>
      <c r="W358" s="41"/>
      <c r="X358" s="41"/>
      <c r="Y358" s="7"/>
      <c r="Z358" s="32">
        <f t="shared" si="44"/>
        <v>0</v>
      </c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</row>
    <row r="359" spans="1:59" ht="39.75" customHeight="1" x14ac:dyDescent="0.35">
      <c r="A359" s="22">
        <v>10</v>
      </c>
      <c r="B359" s="27" t="s">
        <v>241</v>
      </c>
      <c r="C359" s="28">
        <v>747.6</v>
      </c>
      <c r="D359" s="28">
        <v>0</v>
      </c>
      <c r="E359" s="28">
        <v>0</v>
      </c>
      <c r="F359" s="28">
        <v>0</v>
      </c>
      <c r="G359" s="28">
        <v>0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7200</v>
      </c>
      <c r="O359" s="28">
        <v>0</v>
      </c>
      <c r="P359" s="28">
        <v>0</v>
      </c>
      <c r="Q359" s="28">
        <v>7200</v>
      </c>
      <c r="R359" s="29">
        <v>2022.62</v>
      </c>
      <c r="S359" s="28">
        <v>720</v>
      </c>
      <c r="T359" s="28">
        <v>4457.38</v>
      </c>
      <c r="U359" s="30">
        <f t="shared" si="43"/>
        <v>0</v>
      </c>
      <c r="V359" s="41"/>
      <c r="W359" s="41"/>
      <c r="X359" s="41"/>
      <c r="Y359" s="7"/>
      <c r="Z359" s="32">
        <f t="shared" si="44"/>
        <v>0</v>
      </c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</row>
    <row r="360" spans="1:59" ht="39.75" customHeight="1" x14ac:dyDescent="0.35">
      <c r="A360" s="22">
        <v>11</v>
      </c>
      <c r="B360" s="27" t="s">
        <v>52</v>
      </c>
      <c r="C360" s="28">
        <v>509.4</v>
      </c>
      <c r="D360" s="28">
        <v>0</v>
      </c>
      <c r="E360" s="28">
        <v>0</v>
      </c>
      <c r="F360" s="28">
        <v>0</v>
      </c>
      <c r="G360" s="28">
        <v>0</v>
      </c>
      <c r="H360" s="28">
        <v>1800</v>
      </c>
      <c r="I360" s="28">
        <v>400</v>
      </c>
      <c r="J360" s="28">
        <v>500</v>
      </c>
      <c r="K360" s="28">
        <v>0</v>
      </c>
      <c r="L360" s="28">
        <v>0</v>
      </c>
      <c r="M360" s="28">
        <v>0</v>
      </c>
      <c r="N360" s="28">
        <v>0</v>
      </c>
      <c r="O360" s="28">
        <v>0</v>
      </c>
      <c r="P360" s="28">
        <v>0</v>
      </c>
      <c r="Q360" s="28">
        <v>2700</v>
      </c>
      <c r="R360" s="29">
        <v>758.48</v>
      </c>
      <c r="S360" s="28">
        <v>270</v>
      </c>
      <c r="T360" s="28">
        <v>1671.52</v>
      </c>
      <c r="U360" s="30">
        <f t="shared" si="43"/>
        <v>0</v>
      </c>
      <c r="V360" s="41"/>
      <c r="W360" s="41"/>
      <c r="X360" s="41"/>
      <c r="Y360" s="7"/>
      <c r="Z360" s="32">
        <f t="shared" si="44"/>
        <v>0</v>
      </c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</row>
    <row r="361" spans="1:59" ht="39.75" customHeight="1" x14ac:dyDescent="0.35">
      <c r="A361" s="22">
        <v>12</v>
      </c>
      <c r="B361" s="27" t="s">
        <v>456</v>
      </c>
      <c r="C361" s="28">
        <v>0</v>
      </c>
      <c r="D361" s="28">
        <v>2800</v>
      </c>
      <c r="E361" s="28">
        <v>0</v>
      </c>
      <c r="F361" s="28">
        <v>0</v>
      </c>
      <c r="G361" s="28">
        <v>0</v>
      </c>
      <c r="H361" s="28">
        <v>0</v>
      </c>
      <c r="I361" s="28">
        <v>0</v>
      </c>
      <c r="J361" s="28">
        <v>0</v>
      </c>
      <c r="K361" s="28">
        <v>0</v>
      </c>
      <c r="L361" s="28">
        <v>0</v>
      </c>
      <c r="M361" s="28">
        <v>0</v>
      </c>
      <c r="N361" s="28">
        <v>0</v>
      </c>
      <c r="O361" s="28">
        <v>0</v>
      </c>
      <c r="P361" s="28">
        <v>0</v>
      </c>
      <c r="Q361" s="28">
        <v>2800</v>
      </c>
      <c r="R361" s="29">
        <v>786.57</v>
      </c>
      <c r="S361" s="28">
        <v>280</v>
      </c>
      <c r="T361" s="28">
        <v>1733.43</v>
      </c>
      <c r="U361" s="30">
        <f t="shared" si="43"/>
        <v>0</v>
      </c>
      <c r="V361" s="31"/>
      <c r="W361" s="31"/>
      <c r="X361" s="31"/>
      <c r="Z361" s="32">
        <f t="shared" si="44"/>
        <v>0</v>
      </c>
      <c r="AA361" s="31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</row>
    <row r="362" spans="1:59" ht="39.75" customHeight="1" x14ac:dyDescent="0.35">
      <c r="A362" s="22">
        <v>13</v>
      </c>
      <c r="B362" s="27" t="s">
        <v>457</v>
      </c>
      <c r="C362" s="28">
        <v>0</v>
      </c>
      <c r="D362" s="28">
        <v>0</v>
      </c>
      <c r="E362" s="28">
        <v>210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210</v>
      </c>
      <c r="R362" s="29">
        <v>58.99</v>
      </c>
      <c r="S362" s="28">
        <v>21</v>
      </c>
      <c r="T362" s="28">
        <v>130.01</v>
      </c>
      <c r="U362" s="30">
        <f t="shared" si="43"/>
        <v>0</v>
      </c>
      <c r="V362" s="31"/>
      <c r="W362" s="31"/>
      <c r="X362" s="31"/>
      <c r="Z362" s="32">
        <f t="shared" si="44"/>
        <v>0</v>
      </c>
      <c r="AA362" s="31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</row>
    <row r="363" spans="1:59" ht="39.75" customHeight="1" x14ac:dyDescent="0.35">
      <c r="A363" s="71"/>
      <c r="B363" s="75" t="s">
        <v>483</v>
      </c>
      <c r="C363" s="19">
        <v>14987</v>
      </c>
      <c r="D363" s="19">
        <v>2800</v>
      </c>
      <c r="E363" s="19">
        <v>210</v>
      </c>
      <c r="F363" s="19">
        <v>0</v>
      </c>
      <c r="G363" s="19">
        <v>0</v>
      </c>
      <c r="H363" s="19">
        <v>19700</v>
      </c>
      <c r="I363" s="19">
        <v>2600</v>
      </c>
      <c r="J363" s="19">
        <v>3100</v>
      </c>
      <c r="K363" s="19">
        <v>0</v>
      </c>
      <c r="L363" s="19">
        <v>0</v>
      </c>
      <c r="M363" s="19">
        <v>7000</v>
      </c>
      <c r="N363" s="19">
        <v>61400</v>
      </c>
      <c r="O363" s="19">
        <v>0</v>
      </c>
      <c r="P363" s="19">
        <v>0</v>
      </c>
      <c r="Q363" s="19">
        <v>96810</v>
      </c>
      <c r="R363" s="19">
        <v>27195.78</v>
      </c>
      <c r="S363" s="19">
        <v>9681</v>
      </c>
      <c r="T363" s="19">
        <v>59933.22</v>
      </c>
      <c r="U363" s="30">
        <f t="shared" si="43"/>
        <v>0</v>
      </c>
      <c r="V363" s="37">
        <f>Q363-Q360-Q361-Q362-Q359-Q358-Q357-Q356-Q355-Q354-Q353-Q352-Q351-Q350</f>
        <v>0</v>
      </c>
      <c r="W363" s="37">
        <f t="shared" ref="W363:Y363" si="47">R363-R360-R361-R362-R359-R358-R357-R356-R355-R354-R353-R352-R351-R350</f>
        <v>0</v>
      </c>
      <c r="X363" s="37">
        <f t="shared" si="47"/>
        <v>0</v>
      </c>
      <c r="Y363" s="37">
        <f t="shared" si="47"/>
        <v>1.2732925824820995E-11</v>
      </c>
      <c r="Z363" s="32">
        <f t="shared" si="44"/>
        <v>0</v>
      </c>
      <c r="AA363" s="37">
        <f t="shared" ref="AA363:AG363" si="48">D363-D362-D361-D360-D359-D358-D357-D356-D355-D354-D353-D352-D351-D350</f>
        <v>0</v>
      </c>
      <c r="AB363" s="37">
        <f t="shared" si="48"/>
        <v>0</v>
      </c>
      <c r="AC363" s="37">
        <f t="shared" si="48"/>
        <v>0</v>
      </c>
      <c r="AD363" s="37">
        <f t="shared" si="48"/>
        <v>0</v>
      </c>
      <c r="AE363" s="37">
        <f t="shared" si="48"/>
        <v>0</v>
      </c>
      <c r="AF363" s="37">
        <f t="shared" si="48"/>
        <v>0</v>
      </c>
      <c r="AG363" s="37">
        <f t="shared" si="48"/>
        <v>0</v>
      </c>
      <c r="AH363" s="37">
        <f>K363-K362-K361-K360-K359-K358-K357-K356-K355-K354-K353-K352-K351-K350</f>
        <v>0</v>
      </c>
      <c r="AI363" s="37">
        <f t="shared" ref="AI363:AM363" si="49">L363-L362-L361-L360-L359-L358-L357-L356-L355-L354-L353-L352-L351-L350</f>
        <v>0</v>
      </c>
      <c r="AJ363" s="37">
        <f t="shared" si="49"/>
        <v>0</v>
      </c>
      <c r="AK363" s="37">
        <f t="shared" si="49"/>
        <v>0</v>
      </c>
      <c r="AL363" s="37">
        <f t="shared" si="49"/>
        <v>0</v>
      </c>
      <c r="AM363" s="37">
        <f t="shared" si="49"/>
        <v>0</v>
      </c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</row>
    <row r="364" spans="1:59" ht="31.5" customHeight="1" x14ac:dyDescent="0.35">
      <c r="A364" s="87" t="s">
        <v>431</v>
      </c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30">
        <f t="shared" si="43"/>
        <v>0</v>
      </c>
      <c r="V364" s="7"/>
      <c r="W364" s="44"/>
      <c r="X364" s="7"/>
      <c r="Y364" s="7"/>
      <c r="Z364" s="32">
        <f t="shared" si="44"/>
        <v>0</v>
      </c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</row>
    <row r="365" spans="1:59" ht="39.75" customHeight="1" x14ac:dyDescent="0.35">
      <c r="A365" s="22">
        <v>1</v>
      </c>
      <c r="B365" s="27" t="s">
        <v>110</v>
      </c>
      <c r="C365" s="28">
        <v>1158.5</v>
      </c>
      <c r="D365" s="28">
        <v>0</v>
      </c>
      <c r="E365" s="28">
        <v>0</v>
      </c>
      <c r="F365" s="28">
        <v>0</v>
      </c>
      <c r="G365" s="28">
        <v>0</v>
      </c>
      <c r="H365" s="28">
        <v>0</v>
      </c>
      <c r="I365" s="28">
        <v>0</v>
      </c>
      <c r="J365" s="28">
        <v>0</v>
      </c>
      <c r="K365" s="28">
        <v>0</v>
      </c>
      <c r="L365" s="28">
        <v>0</v>
      </c>
      <c r="M365" s="28">
        <v>0</v>
      </c>
      <c r="N365" s="28">
        <v>14000</v>
      </c>
      <c r="O365" s="28">
        <v>0</v>
      </c>
      <c r="P365" s="28">
        <v>0</v>
      </c>
      <c r="Q365" s="28">
        <v>14000</v>
      </c>
      <c r="R365" s="29">
        <v>3932.87</v>
      </c>
      <c r="S365" s="28">
        <v>1400</v>
      </c>
      <c r="T365" s="28">
        <v>8667.1299999999992</v>
      </c>
      <c r="U365" s="30">
        <f t="shared" si="43"/>
        <v>0</v>
      </c>
      <c r="V365" s="31"/>
      <c r="W365" s="31"/>
      <c r="X365" s="31"/>
      <c r="Z365" s="32">
        <f t="shared" si="44"/>
        <v>0</v>
      </c>
    </row>
    <row r="366" spans="1:59" ht="39.75" customHeight="1" x14ac:dyDescent="0.35">
      <c r="A366" s="22">
        <v>2</v>
      </c>
      <c r="B366" s="27" t="s">
        <v>111</v>
      </c>
      <c r="C366" s="28">
        <v>2288</v>
      </c>
      <c r="D366" s="28">
        <v>0</v>
      </c>
      <c r="E366" s="28">
        <v>0</v>
      </c>
      <c r="F366" s="28">
        <v>0</v>
      </c>
      <c r="G366" s="28">
        <v>2200</v>
      </c>
      <c r="H366" s="28">
        <v>6500</v>
      </c>
      <c r="I366" s="28">
        <v>0</v>
      </c>
      <c r="J366" s="28">
        <v>0</v>
      </c>
      <c r="K366" s="28">
        <v>0</v>
      </c>
      <c r="L366" s="28">
        <v>0</v>
      </c>
      <c r="M366" s="28">
        <v>0</v>
      </c>
      <c r="N366" s="28">
        <v>0</v>
      </c>
      <c r="O366" s="28">
        <v>0</v>
      </c>
      <c r="P366" s="28">
        <v>0</v>
      </c>
      <c r="Q366" s="28">
        <v>8700</v>
      </c>
      <c r="R366" s="29">
        <v>2444</v>
      </c>
      <c r="S366" s="28">
        <v>870</v>
      </c>
      <c r="T366" s="28">
        <v>5386</v>
      </c>
      <c r="U366" s="30">
        <f t="shared" si="43"/>
        <v>0</v>
      </c>
      <c r="V366" s="31"/>
      <c r="W366" s="31"/>
      <c r="X366" s="31"/>
      <c r="Z366" s="32">
        <f t="shared" si="44"/>
        <v>0</v>
      </c>
    </row>
    <row r="367" spans="1:59" ht="39.75" customHeight="1" x14ac:dyDescent="0.35">
      <c r="A367" s="22">
        <v>3</v>
      </c>
      <c r="B367" s="27" t="s">
        <v>112</v>
      </c>
      <c r="C367" s="28">
        <v>2945</v>
      </c>
      <c r="D367" s="28">
        <v>0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4500</v>
      </c>
      <c r="Q367" s="28">
        <v>4500</v>
      </c>
      <c r="R367" s="29">
        <v>1264.1400000000001</v>
      </c>
      <c r="S367" s="28">
        <v>450</v>
      </c>
      <c r="T367" s="28">
        <v>2785.86</v>
      </c>
      <c r="U367" s="30">
        <f t="shared" si="43"/>
        <v>0</v>
      </c>
      <c r="V367" s="31"/>
      <c r="W367" s="31"/>
      <c r="X367" s="31"/>
      <c r="Z367" s="32">
        <f t="shared" si="44"/>
        <v>0</v>
      </c>
    </row>
    <row r="368" spans="1:59" ht="39.75" customHeight="1" x14ac:dyDescent="0.35">
      <c r="A368" s="22">
        <v>4</v>
      </c>
      <c r="B368" s="27" t="s">
        <v>79</v>
      </c>
      <c r="C368" s="28">
        <v>656.4</v>
      </c>
      <c r="D368" s="28">
        <v>0</v>
      </c>
      <c r="E368" s="28">
        <v>0</v>
      </c>
      <c r="F368" s="28">
        <v>0</v>
      </c>
      <c r="G368" s="28">
        <v>700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0</v>
      </c>
      <c r="O368" s="28">
        <v>0</v>
      </c>
      <c r="P368" s="28">
        <v>0</v>
      </c>
      <c r="Q368" s="28">
        <v>700</v>
      </c>
      <c r="R368" s="29">
        <v>196.64</v>
      </c>
      <c r="S368" s="28">
        <v>70</v>
      </c>
      <c r="T368" s="28">
        <v>433.36</v>
      </c>
      <c r="U368" s="30">
        <f t="shared" si="43"/>
        <v>0</v>
      </c>
      <c r="V368" s="31"/>
      <c r="W368" s="31"/>
      <c r="X368" s="31"/>
      <c r="Z368" s="32">
        <f t="shared" si="44"/>
        <v>0</v>
      </c>
    </row>
    <row r="369" spans="1:59" ht="39.75" customHeight="1" x14ac:dyDescent="0.35">
      <c r="A369" s="22">
        <v>5</v>
      </c>
      <c r="B369" s="27" t="s">
        <v>246</v>
      </c>
      <c r="C369" s="28">
        <v>5418</v>
      </c>
      <c r="D369" s="28">
        <v>0</v>
      </c>
      <c r="E369" s="28">
        <v>0</v>
      </c>
      <c r="F369" s="28">
        <v>0</v>
      </c>
      <c r="G369" s="28">
        <v>5100</v>
      </c>
      <c r="H369" s="28">
        <v>15400</v>
      </c>
      <c r="I369" s="28">
        <v>3400</v>
      </c>
      <c r="J369" s="28">
        <v>4000</v>
      </c>
      <c r="K369" s="28">
        <v>0</v>
      </c>
      <c r="L369" s="28">
        <v>0</v>
      </c>
      <c r="M369" s="28">
        <v>0</v>
      </c>
      <c r="N369" s="28">
        <v>56000</v>
      </c>
      <c r="O369" s="28">
        <v>0</v>
      </c>
      <c r="P369" s="28">
        <v>0</v>
      </c>
      <c r="Q369" s="28">
        <v>83900</v>
      </c>
      <c r="R369" s="29">
        <v>23569.11</v>
      </c>
      <c r="S369" s="28">
        <v>8390</v>
      </c>
      <c r="T369" s="28">
        <v>51940.89</v>
      </c>
      <c r="U369" s="30">
        <f t="shared" si="43"/>
        <v>0</v>
      </c>
      <c r="V369" s="31"/>
      <c r="W369" s="31"/>
      <c r="X369" s="31"/>
      <c r="Z369" s="32">
        <f t="shared" si="44"/>
        <v>0</v>
      </c>
    </row>
    <row r="370" spans="1:59" ht="39.75" customHeight="1" x14ac:dyDescent="0.35">
      <c r="A370" s="22">
        <v>6</v>
      </c>
      <c r="B370" s="27" t="s">
        <v>247</v>
      </c>
      <c r="C370" s="28">
        <v>3359.3</v>
      </c>
      <c r="D370" s="28">
        <v>0</v>
      </c>
      <c r="E370" s="28">
        <v>0</v>
      </c>
      <c r="F370" s="28">
        <v>0</v>
      </c>
      <c r="G370" s="28">
        <v>0</v>
      </c>
      <c r="H370" s="28">
        <v>0</v>
      </c>
      <c r="I370" s="28">
        <v>0</v>
      </c>
      <c r="J370" s="28">
        <v>0</v>
      </c>
      <c r="K370" s="28">
        <v>0</v>
      </c>
      <c r="L370" s="28">
        <v>0</v>
      </c>
      <c r="M370" s="28">
        <v>12000</v>
      </c>
      <c r="N370" s="28">
        <v>0</v>
      </c>
      <c r="O370" s="28">
        <v>0</v>
      </c>
      <c r="P370" s="28">
        <v>0</v>
      </c>
      <c r="Q370" s="28">
        <v>12000</v>
      </c>
      <c r="R370" s="29">
        <v>3371.03</v>
      </c>
      <c r="S370" s="28">
        <v>1200</v>
      </c>
      <c r="T370" s="28">
        <v>7428.97</v>
      </c>
      <c r="U370" s="30">
        <f t="shared" si="43"/>
        <v>0</v>
      </c>
      <c r="V370" s="31"/>
      <c r="W370" s="31"/>
      <c r="X370" s="31"/>
      <c r="Z370" s="32">
        <f t="shared" si="44"/>
        <v>0</v>
      </c>
    </row>
    <row r="371" spans="1:59" ht="39.75" customHeight="1" x14ac:dyDescent="0.35">
      <c r="A371" s="22">
        <v>7</v>
      </c>
      <c r="B371" s="27" t="s">
        <v>248</v>
      </c>
      <c r="C371" s="28">
        <v>1128</v>
      </c>
      <c r="D371" s="28">
        <v>0</v>
      </c>
      <c r="E371" s="28">
        <v>0</v>
      </c>
      <c r="F371" s="28">
        <v>0</v>
      </c>
      <c r="G371" s="28">
        <v>0</v>
      </c>
      <c r="H371" s="28">
        <v>0</v>
      </c>
      <c r="I371" s="28">
        <v>0</v>
      </c>
      <c r="J371" s="28">
        <v>0</v>
      </c>
      <c r="K371" s="28">
        <v>0</v>
      </c>
      <c r="L371" s="28">
        <v>0</v>
      </c>
      <c r="M371" s="28">
        <v>4100</v>
      </c>
      <c r="N371" s="28">
        <v>14000</v>
      </c>
      <c r="O371" s="28">
        <v>0</v>
      </c>
      <c r="P371" s="28">
        <v>0</v>
      </c>
      <c r="Q371" s="28">
        <v>18100</v>
      </c>
      <c r="R371" s="29">
        <v>5084.6400000000003</v>
      </c>
      <c r="S371" s="28">
        <v>1810</v>
      </c>
      <c r="T371" s="28">
        <v>11205.36</v>
      </c>
      <c r="U371" s="30">
        <f t="shared" si="43"/>
        <v>0</v>
      </c>
      <c r="V371" s="31"/>
      <c r="W371" s="31"/>
      <c r="X371" s="31"/>
      <c r="Z371" s="32">
        <f t="shared" si="44"/>
        <v>0</v>
      </c>
    </row>
    <row r="372" spans="1:59" ht="39.75" customHeight="1" x14ac:dyDescent="0.35">
      <c r="A372" s="22">
        <v>8</v>
      </c>
      <c r="B372" s="27" t="s">
        <v>340</v>
      </c>
      <c r="C372" s="28">
        <v>6371.1</v>
      </c>
      <c r="D372" s="28">
        <v>0</v>
      </c>
      <c r="E372" s="28">
        <v>0</v>
      </c>
      <c r="F372" s="28">
        <v>0</v>
      </c>
      <c r="G372" s="28">
        <v>0</v>
      </c>
      <c r="H372" s="28">
        <v>0</v>
      </c>
      <c r="I372" s="28">
        <v>3900</v>
      </c>
      <c r="J372" s="28">
        <v>4700</v>
      </c>
      <c r="K372" s="28">
        <v>0</v>
      </c>
      <c r="L372" s="28">
        <v>0</v>
      </c>
      <c r="M372" s="28">
        <v>0</v>
      </c>
      <c r="N372" s="28">
        <v>0</v>
      </c>
      <c r="O372" s="28">
        <v>0</v>
      </c>
      <c r="P372" s="28">
        <v>9600</v>
      </c>
      <c r="Q372" s="28">
        <v>18200</v>
      </c>
      <c r="R372" s="29">
        <v>5112.7299999999996</v>
      </c>
      <c r="S372" s="28">
        <v>1820</v>
      </c>
      <c r="T372" s="28">
        <v>11267.27</v>
      </c>
      <c r="U372" s="30">
        <f t="shared" si="43"/>
        <v>0</v>
      </c>
      <c r="V372" s="31"/>
      <c r="W372" s="31"/>
      <c r="X372" s="31"/>
      <c r="Z372" s="32">
        <f t="shared" si="44"/>
        <v>0</v>
      </c>
    </row>
    <row r="373" spans="1:59" ht="39.75" customHeight="1" x14ac:dyDescent="0.35">
      <c r="A373" s="22">
        <v>9</v>
      </c>
      <c r="B373" s="27" t="s">
        <v>249</v>
      </c>
      <c r="C373" s="28">
        <v>1274.9000000000001</v>
      </c>
      <c r="D373" s="28">
        <v>0</v>
      </c>
      <c r="E373" s="28">
        <v>0</v>
      </c>
      <c r="F373" s="28">
        <v>0</v>
      </c>
      <c r="G373" s="28">
        <v>1200</v>
      </c>
      <c r="H373" s="28">
        <v>0</v>
      </c>
      <c r="I373" s="28">
        <v>0</v>
      </c>
      <c r="J373" s="28">
        <v>0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  <c r="Q373" s="28">
        <v>1200</v>
      </c>
      <c r="R373" s="29">
        <v>337.1</v>
      </c>
      <c r="S373" s="28">
        <v>120</v>
      </c>
      <c r="T373" s="28">
        <v>742.9</v>
      </c>
      <c r="U373" s="30">
        <f t="shared" si="43"/>
        <v>0</v>
      </c>
      <c r="V373" s="31"/>
      <c r="W373" s="31"/>
      <c r="X373" s="31"/>
      <c r="Z373" s="32">
        <f t="shared" si="44"/>
        <v>0</v>
      </c>
    </row>
    <row r="374" spans="1:59" ht="39.75" customHeight="1" x14ac:dyDescent="0.35">
      <c r="A374" s="22">
        <v>10</v>
      </c>
      <c r="B374" s="27" t="s">
        <v>438</v>
      </c>
      <c r="C374" s="28">
        <v>4340.5</v>
      </c>
      <c r="D374" s="28">
        <v>0</v>
      </c>
      <c r="E374" s="28">
        <v>0</v>
      </c>
      <c r="F374" s="28">
        <v>0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44800</v>
      </c>
      <c r="O374" s="28">
        <v>0</v>
      </c>
      <c r="P374" s="28">
        <v>0</v>
      </c>
      <c r="Q374" s="28">
        <v>44800</v>
      </c>
      <c r="R374" s="29">
        <v>12585.17</v>
      </c>
      <c r="S374" s="28">
        <v>4480</v>
      </c>
      <c r="T374" s="28">
        <v>27734.83</v>
      </c>
      <c r="U374" s="30">
        <f t="shared" si="43"/>
        <v>0</v>
      </c>
      <c r="V374" s="31"/>
      <c r="W374" s="31"/>
      <c r="X374" s="31"/>
      <c r="Z374" s="32">
        <f t="shared" si="44"/>
        <v>0</v>
      </c>
    </row>
    <row r="375" spans="1:59" ht="39.75" customHeight="1" x14ac:dyDescent="0.35">
      <c r="A375" s="22">
        <v>11</v>
      </c>
      <c r="B375" s="27" t="s">
        <v>342</v>
      </c>
      <c r="C375" s="28">
        <v>7911.3</v>
      </c>
      <c r="D375" s="28">
        <v>0</v>
      </c>
      <c r="E375" s="28">
        <v>0</v>
      </c>
      <c r="F375" s="28">
        <v>0</v>
      </c>
      <c r="G375" s="28">
        <v>0</v>
      </c>
      <c r="H375" s="28">
        <v>22400</v>
      </c>
      <c r="I375" s="28">
        <v>4900</v>
      </c>
      <c r="J375" s="28">
        <v>5800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11900</v>
      </c>
      <c r="Q375" s="28">
        <v>45000</v>
      </c>
      <c r="R375" s="29">
        <v>12641.36</v>
      </c>
      <c r="S375" s="28">
        <v>4500</v>
      </c>
      <c r="T375" s="28">
        <v>27858.639999999999</v>
      </c>
      <c r="U375" s="30">
        <f t="shared" si="43"/>
        <v>0</v>
      </c>
      <c r="V375" s="31"/>
      <c r="W375" s="31"/>
      <c r="X375" s="31"/>
      <c r="Z375" s="32">
        <f t="shared" si="44"/>
        <v>0</v>
      </c>
    </row>
    <row r="376" spans="1:59" s="54" customFormat="1" ht="37.5" customHeight="1" x14ac:dyDescent="0.35">
      <c r="A376" s="22">
        <v>12</v>
      </c>
      <c r="B376" s="27" t="s">
        <v>338</v>
      </c>
      <c r="C376" s="28">
        <v>3345</v>
      </c>
      <c r="D376" s="28">
        <v>0</v>
      </c>
      <c r="E376" s="28">
        <v>0</v>
      </c>
      <c r="F376" s="28">
        <v>0</v>
      </c>
      <c r="G376" s="28">
        <v>0</v>
      </c>
      <c r="H376" s="28">
        <v>0</v>
      </c>
      <c r="I376" s="28">
        <v>0</v>
      </c>
      <c r="J376" s="28">
        <v>0</v>
      </c>
      <c r="K376" s="28">
        <v>0</v>
      </c>
      <c r="L376" s="28">
        <v>0</v>
      </c>
      <c r="M376" s="28">
        <v>0</v>
      </c>
      <c r="N376" s="28">
        <v>34300</v>
      </c>
      <c r="O376" s="28">
        <v>0</v>
      </c>
      <c r="P376" s="28">
        <v>0</v>
      </c>
      <c r="Q376" s="28">
        <v>34300</v>
      </c>
      <c r="R376" s="29">
        <v>9635.52</v>
      </c>
      <c r="S376" s="28">
        <v>3430</v>
      </c>
      <c r="T376" s="28">
        <v>21234.48</v>
      </c>
      <c r="U376" s="30">
        <f t="shared" si="43"/>
        <v>0</v>
      </c>
      <c r="V376" s="31"/>
      <c r="W376" s="31"/>
      <c r="X376" s="31"/>
      <c r="Y376" s="8"/>
      <c r="Z376" s="32">
        <f t="shared" si="44"/>
        <v>0</v>
      </c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</row>
    <row r="377" spans="1:59" s="54" customFormat="1" ht="37.5" customHeight="1" x14ac:dyDescent="0.35">
      <c r="A377" s="22">
        <v>13</v>
      </c>
      <c r="B377" s="27" t="s">
        <v>250</v>
      </c>
      <c r="C377" s="28">
        <v>2459</v>
      </c>
      <c r="D377" s="28">
        <v>0</v>
      </c>
      <c r="E377" s="28">
        <v>0</v>
      </c>
      <c r="F377" s="28">
        <v>0</v>
      </c>
      <c r="G377" s="28">
        <v>2400</v>
      </c>
      <c r="H377" s="28">
        <v>0</v>
      </c>
      <c r="I377" s="28">
        <v>0</v>
      </c>
      <c r="J377" s="28"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8">
        <v>2400</v>
      </c>
      <c r="R377" s="29">
        <v>674.21</v>
      </c>
      <c r="S377" s="28">
        <v>240</v>
      </c>
      <c r="T377" s="28">
        <v>1485.79</v>
      </c>
      <c r="U377" s="30">
        <f t="shared" si="43"/>
        <v>0</v>
      </c>
      <c r="V377" s="31"/>
      <c r="W377" s="31"/>
      <c r="X377" s="31"/>
      <c r="Y377" s="8"/>
      <c r="Z377" s="32">
        <f t="shared" si="44"/>
        <v>0</v>
      </c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</row>
    <row r="378" spans="1:59" s="54" customFormat="1" ht="37.5" customHeight="1" x14ac:dyDescent="0.35">
      <c r="A378" s="22">
        <v>14</v>
      </c>
      <c r="B378" s="27" t="s">
        <v>456</v>
      </c>
      <c r="C378" s="28">
        <v>0</v>
      </c>
      <c r="D378" s="28">
        <v>800</v>
      </c>
      <c r="E378" s="28">
        <v>0</v>
      </c>
      <c r="F378" s="28">
        <v>0</v>
      </c>
      <c r="G378" s="28">
        <v>0</v>
      </c>
      <c r="H378" s="28">
        <v>0</v>
      </c>
      <c r="I378" s="28">
        <v>0</v>
      </c>
      <c r="J378" s="28">
        <v>0</v>
      </c>
      <c r="K378" s="28">
        <v>0</v>
      </c>
      <c r="L378" s="28">
        <v>0</v>
      </c>
      <c r="M378" s="28">
        <v>0</v>
      </c>
      <c r="N378" s="28">
        <v>0</v>
      </c>
      <c r="O378" s="28">
        <v>0</v>
      </c>
      <c r="P378" s="28">
        <v>0</v>
      </c>
      <c r="Q378" s="28">
        <v>800</v>
      </c>
      <c r="R378" s="29">
        <v>224.74</v>
      </c>
      <c r="S378" s="28">
        <v>80</v>
      </c>
      <c r="T378" s="28">
        <v>495.26</v>
      </c>
      <c r="U378" s="30">
        <f t="shared" si="43"/>
        <v>0</v>
      </c>
      <c r="V378" s="31"/>
      <c r="W378" s="31"/>
      <c r="X378" s="31"/>
      <c r="Y378" s="8"/>
      <c r="Z378" s="32">
        <f t="shared" si="44"/>
        <v>0</v>
      </c>
      <c r="AA378" s="31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</row>
    <row r="379" spans="1:59" s="54" customFormat="1" ht="37.5" customHeight="1" x14ac:dyDescent="0.35">
      <c r="A379" s="22">
        <v>15</v>
      </c>
      <c r="B379" s="27" t="s">
        <v>457</v>
      </c>
      <c r="C379" s="28">
        <v>0</v>
      </c>
      <c r="D379" s="28">
        <v>0</v>
      </c>
      <c r="E379" s="28">
        <v>63</v>
      </c>
      <c r="F379" s="28">
        <v>0</v>
      </c>
      <c r="G379" s="28">
        <v>0</v>
      </c>
      <c r="H379" s="28">
        <v>0</v>
      </c>
      <c r="I379" s="28">
        <v>0</v>
      </c>
      <c r="J379" s="28">
        <v>0</v>
      </c>
      <c r="K379" s="28">
        <v>0</v>
      </c>
      <c r="L379" s="28">
        <v>0</v>
      </c>
      <c r="M379" s="28">
        <v>0</v>
      </c>
      <c r="N379" s="28">
        <v>0</v>
      </c>
      <c r="O379" s="28">
        <v>0</v>
      </c>
      <c r="P379" s="28">
        <v>0</v>
      </c>
      <c r="Q379" s="28">
        <v>63</v>
      </c>
      <c r="R379" s="29">
        <v>17.68</v>
      </c>
      <c r="S379" s="28">
        <v>6.3000000000000007</v>
      </c>
      <c r="T379" s="28">
        <v>39.020000000000003</v>
      </c>
      <c r="U379" s="30">
        <f t="shared" si="43"/>
        <v>0</v>
      </c>
      <c r="V379" s="31"/>
      <c r="W379" s="31"/>
      <c r="X379" s="31"/>
      <c r="Y379" s="8"/>
      <c r="Z379" s="32">
        <f t="shared" si="44"/>
        <v>0</v>
      </c>
      <c r="AA379" s="31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</row>
    <row r="380" spans="1:59" ht="42.75" customHeight="1" x14ac:dyDescent="0.35">
      <c r="A380" s="71"/>
      <c r="B380" s="75" t="s">
        <v>484</v>
      </c>
      <c r="C380" s="19">
        <v>42655.000000000007</v>
      </c>
      <c r="D380" s="19">
        <v>800</v>
      </c>
      <c r="E380" s="19">
        <v>63</v>
      </c>
      <c r="F380" s="19">
        <v>0</v>
      </c>
      <c r="G380" s="19">
        <v>11600</v>
      </c>
      <c r="H380" s="19">
        <v>44300</v>
      </c>
      <c r="I380" s="19">
        <v>12200</v>
      </c>
      <c r="J380" s="19">
        <v>14500</v>
      </c>
      <c r="K380" s="19">
        <v>0</v>
      </c>
      <c r="L380" s="19">
        <v>0</v>
      </c>
      <c r="M380" s="19">
        <v>16100</v>
      </c>
      <c r="N380" s="19">
        <v>163100</v>
      </c>
      <c r="O380" s="19">
        <v>0</v>
      </c>
      <c r="P380" s="19">
        <v>26000</v>
      </c>
      <c r="Q380" s="19">
        <v>288663</v>
      </c>
      <c r="R380" s="19">
        <v>81090.94</v>
      </c>
      <c r="S380" s="19">
        <v>28866.3</v>
      </c>
      <c r="T380" s="19">
        <v>178705.76</v>
      </c>
      <c r="U380" s="30">
        <f t="shared" si="43"/>
        <v>0</v>
      </c>
      <c r="V380" s="37">
        <f>Q380-Q377-Q378-Q379-Q376-Q375-Q374-Q373-Q372-Q371-Q370-Q369-Q368-Q367-Q366-Q365</f>
        <v>0</v>
      </c>
      <c r="W380" s="37">
        <f>R380-R377-R378-R379-R376-R375-R374-R373-R372-R371-R370-R369-R368-R367-R366-R365</f>
        <v>-6.3664629124104977E-12</v>
      </c>
      <c r="X380" s="37">
        <f>S380-S377-S378-S379-S376-S375-S374-S373-S372-S371-S370-S369-S368-S367-S366-S365</f>
        <v>0</v>
      </c>
      <c r="Y380" s="37">
        <f>T380-T377-T378-T379-T376-T375-T374-T373-T372-T371-T370-T369-T368-T367-T366-T365</f>
        <v>0</v>
      </c>
      <c r="Z380" s="32">
        <f t="shared" si="44"/>
        <v>0</v>
      </c>
      <c r="AA380" s="37">
        <f>D380-D379-D378-D377-D376-D375-D374-D373-D372-D371-D370-D369-D368-D367-D366-D365</f>
        <v>0</v>
      </c>
      <c r="AB380" s="37">
        <f t="shared" ref="AB380:AM380" si="50">E380-E379-E378-E377-E376-E375-E374-E373-E372-E371-E370-E369-E368-E367-E366-E365</f>
        <v>0</v>
      </c>
      <c r="AC380" s="37">
        <f t="shared" si="50"/>
        <v>0</v>
      </c>
      <c r="AD380" s="37">
        <f t="shared" si="50"/>
        <v>0</v>
      </c>
      <c r="AE380" s="37">
        <f t="shared" si="50"/>
        <v>0</v>
      </c>
      <c r="AF380" s="37">
        <f>I380-I379-I378-I377-I376-I375-I374-I373-I372-I371-I370-I369-I368-I367-I366-I365</f>
        <v>0</v>
      </c>
      <c r="AG380" s="37">
        <f t="shared" si="50"/>
        <v>0</v>
      </c>
      <c r="AH380" s="37">
        <f t="shared" si="50"/>
        <v>0</v>
      </c>
      <c r="AI380" s="37">
        <f t="shared" si="50"/>
        <v>0</v>
      </c>
      <c r="AJ380" s="37">
        <f t="shared" si="50"/>
        <v>0</v>
      </c>
      <c r="AK380" s="37">
        <f t="shared" si="50"/>
        <v>0</v>
      </c>
      <c r="AL380" s="37">
        <f t="shared" si="50"/>
        <v>0</v>
      </c>
      <c r="AM380" s="37">
        <f t="shared" si="50"/>
        <v>0</v>
      </c>
    </row>
    <row r="381" spans="1:59" ht="39.75" customHeight="1" x14ac:dyDescent="0.35">
      <c r="A381" s="87" t="s">
        <v>433</v>
      </c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30">
        <f t="shared" si="43"/>
        <v>0</v>
      </c>
      <c r="V381" s="7"/>
      <c r="W381" s="38"/>
      <c r="X381" s="7"/>
      <c r="Y381" s="7"/>
      <c r="Z381" s="32">
        <f t="shared" si="44"/>
        <v>0</v>
      </c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</row>
    <row r="382" spans="1:59" ht="39.75" customHeight="1" x14ac:dyDescent="0.35">
      <c r="A382" s="73">
        <v>1</v>
      </c>
      <c r="B382" s="39" t="s">
        <v>450</v>
      </c>
      <c r="C382" s="60">
        <v>1582</v>
      </c>
      <c r="D382" s="29">
        <v>0</v>
      </c>
      <c r="E382" s="29">
        <v>0</v>
      </c>
      <c r="F382" s="29">
        <v>0</v>
      </c>
      <c r="G382" s="29">
        <v>0</v>
      </c>
      <c r="H382" s="29">
        <v>10000</v>
      </c>
      <c r="I382" s="29">
        <v>5000</v>
      </c>
      <c r="J382" s="29">
        <v>0</v>
      </c>
      <c r="K382" s="29">
        <v>0</v>
      </c>
      <c r="L382" s="29">
        <v>0</v>
      </c>
      <c r="M382" s="29">
        <v>0</v>
      </c>
      <c r="N382" s="28">
        <v>0</v>
      </c>
      <c r="O382" s="29">
        <v>0</v>
      </c>
      <c r="P382" s="29">
        <v>0</v>
      </c>
      <c r="Q382" s="28">
        <v>15000</v>
      </c>
      <c r="R382" s="29">
        <v>4213.79</v>
      </c>
      <c r="S382" s="28">
        <v>1500</v>
      </c>
      <c r="T382" s="28">
        <v>9286.2099999999991</v>
      </c>
      <c r="U382" s="30">
        <f t="shared" si="43"/>
        <v>0</v>
      </c>
      <c r="V382" s="31"/>
      <c r="W382" s="31"/>
      <c r="X382" s="31"/>
      <c r="Z382" s="32">
        <f t="shared" si="44"/>
        <v>0</v>
      </c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</row>
    <row r="383" spans="1:59" ht="39.75" customHeight="1" x14ac:dyDescent="0.35">
      <c r="A383" s="73">
        <v>2</v>
      </c>
      <c r="B383" s="55" t="s">
        <v>358</v>
      </c>
      <c r="C383" s="29">
        <v>3229</v>
      </c>
      <c r="D383" s="29">
        <v>0</v>
      </c>
      <c r="E383" s="29">
        <v>0</v>
      </c>
      <c r="F383" s="29">
        <v>0</v>
      </c>
      <c r="G383" s="29">
        <v>0</v>
      </c>
      <c r="H383" s="29">
        <v>0</v>
      </c>
      <c r="I383" s="29">
        <v>0</v>
      </c>
      <c r="J383" s="29">
        <v>0</v>
      </c>
      <c r="K383" s="29">
        <v>0</v>
      </c>
      <c r="L383" s="29">
        <v>0</v>
      </c>
      <c r="M383" s="29">
        <v>0</v>
      </c>
      <c r="N383" s="28">
        <v>23700</v>
      </c>
      <c r="O383" s="29">
        <v>0</v>
      </c>
      <c r="P383" s="29">
        <v>0</v>
      </c>
      <c r="Q383" s="28">
        <v>23700</v>
      </c>
      <c r="R383" s="29">
        <v>6657.78</v>
      </c>
      <c r="S383" s="28">
        <v>2370</v>
      </c>
      <c r="T383" s="28">
        <v>14672.22</v>
      </c>
      <c r="U383" s="30">
        <f t="shared" si="43"/>
        <v>0</v>
      </c>
      <c r="V383" s="31"/>
      <c r="W383" s="31"/>
      <c r="X383" s="31"/>
      <c r="Z383" s="32">
        <f t="shared" si="44"/>
        <v>0</v>
      </c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</row>
    <row r="384" spans="1:59" ht="39.75" customHeight="1" x14ac:dyDescent="0.35">
      <c r="A384" s="73">
        <v>3</v>
      </c>
      <c r="B384" s="55" t="s">
        <v>253</v>
      </c>
      <c r="C384" s="29">
        <v>1829.3</v>
      </c>
      <c r="D384" s="29">
        <v>0</v>
      </c>
      <c r="E384" s="29">
        <v>0</v>
      </c>
      <c r="F384" s="29">
        <v>0</v>
      </c>
      <c r="G384" s="29">
        <v>0</v>
      </c>
      <c r="H384" s="29">
        <v>0</v>
      </c>
      <c r="I384" s="29">
        <v>0</v>
      </c>
      <c r="J384" s="29">
        <v>0</v>
      </c>
      <c r="K384" s="29">
        <v>0</v>
      </c>
      <c r="L384" s="29">
        <v>0</v>
      </c>
      <c r="M384" s="29">
        <v>0</v>
      </c>
      <c r="N384" s="28">
        <v>16800</v>
      </c>
      <c r="O384" s="29">
        <v>0</v>
      </c>
      <c r="P384" s="29">
        <v>0</v>
      </c>
      <c r="Q384" s="28">
        <v>16800</v>
      </c>
      <c r="R384" s="29">
        <v>4719.4399999999996</v>
      </c>
      <c r="S384" s="28">
        <v>1680</v>
      </c>
      <c r="T384" s="28">
        <v>10400.56</v>
      </c>
      <c r="U384" s="30">
        <f t="shared" si="43"/>
        <v>0</v>
      </c>
      <c r="V384" s="31"/>
      <c r="W384" s="31"/>
      <c r="X384" s="31"/>
      <c r="Z384" s="32">
        <f t="shared" si="44"/>
        <v>0</v>
      </c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</row>
    <row r="385" spans="1:59" ht="39.75" customHeight="1" x14ac:dyDescent="0.35">
      <c r="A385" s="73">
        <v>4</v>
      </c>
      <c r="B385" s="55" t="s">
        <v>128</v>
      </c>
      <c r="C385" s="29">
        <v>658.2</v>
      </c>
      <c r="D385" s="29">
        <v>0</v>
      </c>
      <c r="E385" s="29">
        <v>0</v>
      </c>
      <c r="F385" s="29">
        <v>0</v>
      </c>
      <c r="G385" s="29">
        <v>0</v>
      </c>
      <c r="H385" s="29">
        <v>0</v>
      </c>
      <c r="I385" s="29">
        <v>0</v>
      </c>
      <c r="J385" s="29">
        <v>0</v>
      </c>
      <c r="K385" s="29">
        <v>0</v>
      </c>
      <c r="L385" s="29">
        <v>0</v>
      </c>
      <c r="M385" s="29">
        <v>0</v>
      </c>
      <c r="N385" s="28">
        <v>8000</v>
      </c>
      <c r="O385" s="29">
        <v>0</v>
      </c>
      <c r="P385" s="29">
        <v>0</v>
      </c>
      <c r="Q385" s="28">
        <v>8000</v>
      </c>
      <c r="R385" s="29">
        <v>2247.35</v>
      </c>
      <c r="S385" s="28">
        <v>800</v>
      </c>
      <c r="T385" s="28">
        <v>4952.6499999999996</v>
      </c>
      <c r="U385" s="30">
        <f t="shared" si="43"/>
        <v>0</v>
      </c>
      <c r="V385" s="31"/>
      <c r="W385" s="31"/>
      <c r="X385" s="31"/>
      <c r="Z385" s="32">
        <f t="shared" si="44"/>
        <v>0</v>
      </c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</row>
    <row r="386" spans="1:59" ht="39.75" customHeight="1" x14ac:dyDescent="0.35">
      <c r="A386" s="73">
        <v>5</v>
      </c>
      <c r="B386" s="55" t="s">
        <v>129</v>
      </c>
      <c r="C386" s="29">
        <v>616.6</v>
      </c>
      <c r="D386" s="29">
        <v>0</v>
      </c>
      <c r="E386" s="29">
        <v>0</v>
      </c>
      <c r="F386" s="29">
        <v>0</v>
      </c>
      <c r="G386" s="28">
        <v>600</v>
      </c>
      <c r="H386" s="29">
        <v>0</v>
      </c>
      <c r="I386" s="28">
        <v>400</v>
      </c>
      <c r="J386" s="29">
        <v>0</v>
      </c>
      <c r="K386" s="29">
        <v>0</v>
      </c>
      <c r="L386" s="29">
        <v>0</v>
      </c>
      <c r="M386" s="29">
        <v>0</v>
      </c>
      <c r="N386" s="29">
        <v>0</v>
      </c>
      <c r="O386" s="29">
        <v>0</v>
      </c>
      <c r="P386" s="29">
        <v>0</v>
      </c>
      <c r="Q386" s="28">
        <v>1000</v>
      </c>
      <c r="R386" s="29">
        <v>280.92</v>
      </c>
      <c r="S386" s="28">
        <v>100</v>
      </c>
      <c r="T386" s="28">
        <v>619.08000000000004</v>
      </c>
      <c r="U386" s="30">
        <f t="shared" si="43"/>
        <v>0</v>
      </c>
      <c r="V386" s="31"/>
      <c r="W386" s="31"/>
      <c r="X386" s="31"/>
      <c r="Z386" s="32">
        <f t="shared" si="44"/>
        <v>0</v>
      </c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</row>
    <row r="387" spans="1:59" ht="39.75" customHeight="1" x14ac:dyDescent="0.35">
      <c r="A387" s="73">
        <v>6</v>
      </c>
      <c r="B387" s="55" t="s">
        <v>255</v>
      </c>
      <c r="C387" s="29">
        <v>2393.1999999999998</v>
      </c>
      <c r="D387" s="29">
        <v>0</v>
      </c>
      <c r="E387" s="29">
        <v>0</v>
      </c>
      <c r="F387" s="29">
        <v>0</v>
      </c>
      <c r="G387" s="29">
        <v>0</v>
      </c>
      <c r="H387" s="29">
        <v>0</v>
      </c>
      <c r="I387" s="29">
        <v>0</v>
      </c>
      <c r="J387" s="29">
        <v>0</v>
      </c>
      <c r="K387" s="29">
        <v>0</v>
      </c>
      <c r="L387" s="29">
        <v>0</v>
      </c>
      <c r="M387" s="29">
        <v>0</v>
      </c>
      <c r="N387" s="28">
        <v>21600</v>
      </c>
      <c r="O387" s="29">
        <v>0</v>
      </c>
      <c r="P387" s="29">
        <v>0</v>
      </c>
      <c r="Q387" s="28">
        <v>21600</v>
      </c>
      <c r="R387" s="29">
        <v>6067.85</v>
      </c>
      <c r="S387" s="28">
        <v>2160</v>
      </c>
      <c r="T387" s="28">
        <v>13372.15</v>
      </c>
      <c r="U387" s="30">
        <f t="shared" si="43"/>
        <v>0</v>
      </c>
      <c r="V387" s="31"/>
      <c r="W387" s="31"/>
      <c r="X387" s="31"/>
      <c r="Z387" s="32">
        <f t="shared" si="44"/>
        <v>0</v>
      </c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</row>
    <row r="388" spans="1:59" ht="39.75" customHeight="1" x14ac:dyDescent="0.35">
      <c r="A388" s="73">
        <v>7</v>
      </c>
      <c r="B388" s="55" t="s">
        <v>359</v>
      </c>
      <c r="C388" s="29">
        <v>5216.2</v>
      </c>
      <c r="D388" s="29">
        <v>0</v>
      </c>
      <c r="E388" s="29">
        <v>0</v>
      </c>
      <c r="F388" s="29">
        <v>0</v>
      </c>
      <c r="G388" s="29">
        <v>0</v>
      </c>
      <c r="H388" s="29">
        <v>0</v>
      </c>
      <c r="I388" s="29">
        <v>0</v>
      </c>
      <c r="J388" s="29">
        <v>0</v>
      </c>
      <c r="K388" s="29">
        <v>0</v>
      </c>
      <c r="L388" s="29">
        <v>0</v>
      </c>
      <c r="M388" s="29">
        <v>0</v>
      </c>
      <c r="N388" s="28">
        <v>38200</v>
      </c>
      <c r="O388" s="29">
        <v>0</v>
      </c>
      <c r="P388" s="29">
        <v>0</v>
      </c>
      <c r="Q388" s="28">
        <v>38200</v>
      </c>
      <c r="R388" s="29">
        <v>10731.11</v>
      </c>
      <c r="S388" s="28">
        <v>3820</v>
      </c>
      <c r="T388" s="28">
        <v>23648.89</v>
      </c>
      <c r="U388" s="30">
        <f t="shared" si="43"/>
        <v>0</v>
      </c>
      <c r="V388" s="31"/>
      <c r="W388" s="31"/>
      <c r="X388" s="31"/>
      <c r="Z388" s="32">
        <f t="shared" si="44"/>
        <v>0</v>
      </c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</row>
    <row r="389" spans="1:59" ht="39.75" customHeight="1" x14ac:dyDescent="0.35">
      <c r="A389" s="73">
        <v>8</v>
      </c>
      <c r="B389" s="55" t="s">
        <v>256</v>
      </c>
      <c r="C389" s="29">
        <v>1593.6</v>
      </c>
      <c r="D389" s="29">
        <v>0</v>
      </c>
      <c r="E389" s="29">
        <v>0</v>
      </c>
      <c r="F389" s="29">
        <v>0</v>
      </c>
      <c r="G389" s="29">
        <v>0</v>
      </c>
      <c r="H389" s="29">
        <v>0</v>
      </c>
      <c r="I389" s="29">
        <v>0</v>
      </c>
      <c r="J389" s="29">
        <v>0</v>
      </c>
      <c r="K389" s="29">
        <v>0</v>
      </c>
      <c r="L389" s="29">
        <v>0</v>
      </c>
      <c r="M389" s="29">
        <v>0</v>
      </c>
      <c r="N389" s="28">
        <v>14400</v>
      </c>
      <c r="O389" s="29">
        <v>0</v>
      </c>
      <c r="P389" s="29">
        <v>0</v>
      </c>
      <c r="Q389" s="28">
        <v>14400</v>
      </c>
      <c r="R389" s="29">
        <v>4045.23</v>
      </c>
      <c r="S389" s="28">
        <v>1440</v>
      </c>
      <c r="T389" s="28">
        <v>8914.77</v>
      </c>
      <c r="U389" s="30">
        <f t="shared" si="43"/>
        <v>0</v>
      </c>
      <c r="V389" s="31"/>
      <c r="W389" s="31"/>
      <c r="X389" s="31"/>
      <c r="Z389" s="32">
        <f t="shared" si="44"/>
        <v>0</v>
      </c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</row>
    <row r="390" spans="1:59" ht="39.75" customHeight="1" x14ac:dyDescent="0.35">
      <c r="A390" s="73">
        <v>9</v>
      </c>
      <c r="B390" s="55" t="s">
        <v>257</v>
      </c>
      <c r="C390" s="29">
        <v>1610.1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8">
        <v>14400</v>
      </c>
      <c r="O390" s="29">
        <v>0</v>
      </c>
      <c r="P390" s="29">
        <v>0</v>
      </c>
      <c r="Q390" s="28">
        <v>14400</v>
      </c>
      <c r="R390" s="29">
        <v>4045.23</v>
      </c>
      <c r="S390" s="28">
        <v>1440</v>
      </c>
      <c r="T390" s="28">
        <v>8914.77</v>
      </c>
      <c r="U390" s="30">
        <f t="shared" si="43"/>
        <v>0</v>
      </c>
      <c r="V390" s="31"/>
      <c r="W390" s="31"/>
      <c r="X390" s="31"/>
      <c r="Z390" s="32">
        <f t="shared" si="44"/>
        <v>0</v>
      </c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</row>
    <row r="391" spans="1:59" ht="39.75" customHeight="1" x14ac:dyDescent="0.35">
      <c r="A391" s="73">
        <v>10</v>
      </c>
      <c r="B391" s="55" t="s">
        <v>61</v>
      </c>
      <c r="C391" s="29">
        <v>3619</v>
      </c>
      <c r="D391" s="29">
        <v>0</v>
      </c>
      <c r="E391" s="29">
        <v>0</v>
      </c>
      <c r="F391" s="29">
        <v>0</v>
      </c>
      <c r="G391" s="28">
        <v>3400</v>
      </c>
      <c r="H391" s="28">
        <v>10300</v>
      </c>
      <c r="I391" s="28">
        <v>2300</v>
      </c>
      <c r="J391" s="28">
        <v>2700</v>
      </c>
      <c r="K391" s="29">
        <v>0</v>
      </c>
      <c r="L391" s="29">
        <v>0</v>
      </c>
      <c r="M391" s="28">
        <v>12800</v>
      </c>
      <c r="N391" s="28">
        <v>26500</v>
      </c>
      <c r="O391" s="29">
        <v>0</v>
      </c>
      <c r="P391" s="29">
        <v>0</v>
      </c>
      <c r="Q391" s="28">
        <v>58000</v>
      </c>
      <c r="R391" s="29">
        <v>16293.31</v>
      </c>
      <c r="S391" s="28">
        <v>5800</v>
      </c>
      <c r="T391" s="28">
        <v>35906.69</v>
      </c>
      <c r="U391" s="30">
        <f t="shared" si="43"/>
        <v>0</v>
      </c>
      <c r="V391" s="31"/>
      <c r="W391" s="31"/>
      <c r="X391" s="31"/>
      <c r="Z391" s="32">
        <f t="shared" si="44"/>
        <v>0</v>
      </c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</row>
    <row r="392" spans="1:59" ht="39.75" customHeight="1" x14ac:dyDescent="0.35">
      <c r="A392" s="73">
        <v>11</v>
      </c>
      <c r="B392" s="55" t="s">
        <v>155</v>
      </c>
      <c r="C392" s="29">
        <v>4738.13</v>
      </c>
      <c r="D392" s="29">
        <v>0</v>
      </c>
      <c r="E392" s="29">
        <v>0</v>
      </c>
      <c r="F392" s="29">
        <v>0</v>
      </c>
      <c r="G392" s="29">
        <v>0</v>
      </c>
      <c r="H392" s="29">
        <v>0</v>
      </c>
      <c r="I392" s="29">
        <v>0</v>
      </c>
      <c r="J392" s="29">
        <v>0</v>
      </c>
      <c r="K392" s="29">
        <v>0</v>
      </c>
      <c r="L392" s="29">
        <v>0</v>
      </c>
      <c r="M392" s="29">
        <v>0</v>
      </c>
      <c r="N392" s="28">
        <v>34700</v>
      </c>
      <c r="O392" s="29">
        <v>0</v>
      </c>
      <c r="P392" s="29">
        <v>0</v>
      </c>
      <c r="Q392" s="28">
        <v>34700</v>
      </c>
      <c r="R392" s="29">
        <v>9747.89</v>
      </c>
      <c r="S392" s="28">
        <v>3470</v>
      </c>
      <c r="T392" s="28">
        <v>21482.11</v>
      </c>
      <c r="U392" s="30">
        <f t="shared" si="43"/>
        <v>0</v>
      </c>
      <c r="V392" s="31"/>
      <c r="W392" s="31"/>
      <c r="X392" s="31"/>
      <c r="Z392" s="32">
        <f t="shared" si="44"/>
        <v>0</v>
      </c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</row>
    <row r="393" spans="1:59" ht="39.75" customHeight="1" x14ac:dyDescent="0.35">
      <c r="A393" s="73">
        <v>12</v>
      </c>
      <c r="B393" s="55" t="s">
        <v>261</v>
      </c>
      <c r="C393" s="29">
        <v>6834.69</v>
      </c>
      <c r="D393" s="29">
        <v>0</v>
      </c>
      <c r="E393" s="29">
        <v>0</v>
      </c>
      <c r="F393" s="29">
        <v>0</v>
      </c>
      <c r="G393" s="29">
        <v>0</v>
      </c>
      <c r="H393" s="29">
        <v>0</v>
      </c>
      <c r="I393" s="29">
        <v>0</v>
      </c>
      <c r="J393" s="29">
        <v>0</v>
      </c>
      <c r="K393" s="29">
        <v>0</v>
      </c>
      <c r="L393" s="29">
        <v>0</v>
      </c>
      <c r="M393" s="29">
        <v>0</v>
      </c>
      <c r="N393" s="28">
        <v>50000</v>
      </c>
      <c r="O393" s="29">
        <v>0</v>
      </c>
      <c r="P393" s="29">
        <v>0</v>
      </c>
      <c r="Q393" s="28">
        <v>50000</v>
      </c>
      <c r="R393" s="29">
        <v>14045.95</v>
      </c>
      <c r="S393" s="28">
        <v>5000</v>
      </c>
      <c r="T393" s="28">
        <v>30954.05</v>
      </c>
      <c r="U393" s="30">
        <f t="shared" si="43"/>
        <v>0</v>
      </c>
      <c r="V393" s="31"/>
      <c r="W393" s="31"/>
      <c r="X393" s="31"/>
      <c r="Z393" s="32">
        <f t="shared" si="44"/>
        <v>0</v>
      </c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</row>
    <row r="394" spans="1:59" ht="39.75" customHeight="1" x14ac:dyDescent="0.35">
      <c r="A394" s="73">
        <v>13</v>
      </c>
      <c r="B394" s="55" t="s">
        <v>62</v>
      </c>
      <c r="C394" s="29">
        <v>1735.7</v>
      </c>
      <c r="D394" s="29">
        <v>0</v>
      </c>
      <c r="E394" s="29">
        <v>0</v>
      </c>
      <c r="F394" s="29">
        <v>0</v>
      </c>
      <c r="G394" s="29">
        <v>0</v>
      </c>
      <c r="H394" s="29">
        <v>0</v>
      </c>
      <c r="I394" s="29">
        <v>0</v>
      </c>
      <c r="J394" s="29">
        <v>0</v>
      </c>
      <c r="K394" s="29">
        <v>0</v>
      </c>
      <c r="L394" s="29">
        <v>0</v>
      </c>
      <c r="M394" s="28">
        <v>6200</v>
      </c>
      <c r="N394" s="29">
        <v>0</v>
      </c>
      <c r="O394" s="29">
        <v>0</v>
      </c>
      <c r="P394" s="29">
        <v>0</v>
      </c>
      <c r="Q394" s="28">
        <v>6200</v>
      </c>
      <c r="R394" s="29">
        <v>1741.7</v>
      </c>
      <c r="S394" s="28">
        <v>620</v>
      </c>
      <c r="T394" s="28">
        <v>3838.3</v>
      </c>
      <c r="U394" s="30">
        <f t="shared" si="43"/>
        <v>0</v>
      </c>
      <c r="V394" s="31"/>
      <c r="W394" s="31"/>
      <c r="X394" s="31"/>
      <c r="Z394" s="32">
        <f t="shared" si="44"/>
        <v>0</v>
      </c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</row>
    <row r="395" spans="1:59" ht="39.75" customHeight="1" x14ac:dyDescent="0.35">
      <c r="A395" s="73">
        <v>14</v>
      </c>
      <c r="B395" s="55" t="s">
        <v>148</v>
      </c>
      <c r="C395" s="29">
        <v>2709.2</v>
      </c>
      <c r="D395" s="29">
        <v>0</v>
      </c>
      <c r="E395" s="29">
        <v>0</v>
      </c>
      <c r="F395" s="29">
        <v>0</v>
      </c>
      <c r="G395" s="29">
        <v>0</v>
      </c>
      <c r="H395" s="29">
        <v>0</v>
      </c>
      <c r="I395" s="29">
        <v>0</v>
      </c>
      <c r="J395" s="29">
        <v>0</v>
      </c>
      <c r="K395" s="29">
        <v>0</v>
      </c>
      <c r="L395" s="29">
        <v>0</v>
      </c>
      <c r="M395" s="29">
        <v>0</v>
      </c>
      <c r="N395" s="28">
        <v>24000</v>
      </c>
      <c r="O395" s="29">
        <v>0</v>
      </c>
      <c r="P395" s="29">
        <v>0</v>
      </c>
      <c r="Q395" s="28">
        <v>24000</v>
      </c>
      <c r="R395" s="29">
        <v>6742.06</v>
      </c>
      <c r="S395" s="28">
        <v>2400</v>
      </c>
      <c r="T395" s="28">
        <v>14857.94</v>
      </c>
      <c r="U395" s="30">
        <f t="shared" si="43"/>
        <v>0</v>
      </c>
      <c r="V395" s="31"/>
      <c r="W395" s="31"/>
      <c r="X395" s="31"/>
      <c r="Z395" s="32">
        <f t="shared" si="44"/>
        <v>0</v>
      </c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</row>
    <row r="396" spans="1:59" ht="39.75" customHeight="1" x14ac:dyDescent="0.35">
      <c r="A396" s="73">
        <v>15</v>
      </c>
      <c r="B396" s="55" t="s">
        <v>149</v>
      </c>
      <c r="C396" s="29">
        <v>5039</v>
      </c>
      <c r="D396" s="29">
        <v>0</v>
      </c>
      <c r="E396" s="29">
        <v>0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9">
        <v>0</v>
      </c>
      <c r="L396" s="29">
        <v>0</v>
      </c>
      <c r="M396" s="28">
        <v>17900</v>
      </c>
      <c r="N396" s="28">
        <v>0</v>
      </c>
      <c r="O396" s="29">
        <v>0</v>
      </c>
      <c r="P396" s="29">
        <v>0</v>
      </c>
      <c r="Q396" s="28">
        <v>17900</v>
      </c>
      <c r="R396" s="29">
        <v>5028.45</v>
      </c>
      <c r="S396" s="28">
        <v>1790</v>
      </c>
      <c r="T396" s="28">
        <v>11081.55</v>
      </c>
      <c r="U396" s="30">
        <f t="shared" si="43"/>
        <v>0</v>
      </c>
      <c r="V396" s="31"/>
      <c r="W396" s="31"/>
      <c r="X396" s="31"/>
      <c r="Z396" s="32">
        <f t="shared" si="44"/>
        <v>0</v>
      </c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</row>
    <row r="397" spans="1:59" ht="39.75" customHeight="1" x14ac:dyDescent="0.35">
      <c r="A397" s="73">
        <v>16</v>
      </c>
      <c r="B397" s="55" t="s">
        <v>150</v>
      </c>
      <c r="C397" s="29">
        <v>2710.2</v>
      </c>
      <c r="D397" s="29">
        <v>0</v>
      </c>
      <c r="E397" s="29">
        <v>0</v>
      </c>
      <c r="F397" s="29">
        <v>0</v>
      </c>
      <c r="G397" s="29">
        <v>0</v>
      </c>
      <c r="H397" s="29">
        <v>0</v>
      </c>
      <c r="I397" s="29">
        <v>0</v>
      </c>
      <c r="J397" s="29">
        <v>0</v>
      </c>
      <c r="K397" s="29">
        <v>0</v>
      </c>
      <c r="L397" s="29">
        <v>0</v>
      </c>
      <c r="M397" s="29">
        <v>0</v>
      </c>
      <c r="N397" s="28">
        <v>24000</v>
      </c>
      <c r="O397" s="29">
        <v>0</v>
      </c>
      <c r="P397" s="29">
        <v>0</v>
      </c>
      <c r="Q397" s="28">
        <v>24000</v>
      </c>
      <c r="R397" s="29">
        <v>6742.06</v>
      </c>
      <c r="S397" s="28">
        <v>2400</v>
      </c>
      <c r="T397" s="28">
        <v>14857.94</v>
      </c>
      <c r="U397" s="30">
        <f t="shared" si="43"/>
        <v>0</v>
      </c>
      <c r="V397" s="31"/>
      <c r="W397" s="31"/>
      <c r="X397" s="31"/>
      <c r="Z397" s="32">
        <f t="shared" si="44"/>
        <v>0</v>
      </c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</row>
    <row r="398" spans="1:59" ht="39.75" customHeight="1" x14ac:dyDescent="0.35">
      <c r="A398" s="73">
        <v>17</v>
      </c>
      <c r="B398" s="55" t="s">
        <v>85</v>
      </c>
      <c r="C398" s="29">
        <v>1212.68</v>
      </c>
      <c r="D398" s="28">
        <v>0</v>
      </c>
      <c r="E398" s="28">
        <v>0</v>
      </c>
      <c r="F398" s="28">
        <v>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8">
        <v>0</v>
      </c>
      <c r="M398" s="28">
        <v>0</v>
      </c>
      <c r="N398" s="28">
        <v>14000</v>
      </c>
      <c r="O398" s="28">
        <v>0</v>
      </c>
      <c r="P398" s="28">
        <v>0</v>
      </c>
      <c r="Q398" s="28">
        <v>14000</v>
      </c>
      <c r="R398" s="29">
        <v>3932.87</v>
      </c>
      <c r="S398" s="28">
        <v>1400</v>
      </c>
      <c r="T398" s="28">
        <v>8667.1299999999992</v>
      </c>
      <c r="U398" s="30">
        <f t="shared" si="43"/>
        <v>0</v>
      </c>
      <c r="V398" s="31"/>
      <c r="W398" s="31"/>
      <c r="X398" s="31"/>
      <c r="Z398" s="32">
        <f t="shared" si="44"/>
        <v>0</v>
      </c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</row>
    <row r="399" spans="1:59" ht="39.75" customHeight="1" x14ac:dyDescent="0.35">
      <c r="A399" s="73">
        <v>18</v>
      </c>
      <c r="B399" s="55" t="s">
        <v>151</v>
      </c>
      <c r="C399" s="29">
        <v>3718</v>
      </c>
      <c r="D399" s="29">
        <v>0</v>
      </c>
      <c r="E399" s="29">
        <v>0</v>
      </c>
      <c r="F399" s="29">
        <v>0</v>
      </c>
      <c r="G399" s="29">
        <v>0</v>
      </c>
      <c r="H399" s="29">
        <v>0</v>
      </c>
      <c r="I399" s="29">
        <v>0</v>
      </c>
      <c r="J399" s="29">
        <v>0</v>
      </c>
      <c r="K399" s="29">
        <v>0</v>
      </c>
      <c r="L399" s="29">
        <v>0</v>
      </c>
      <c r="M399" s="29">
        <v>0</v>
      </c>
      <c r="N399" s="28">
        <v>27200</v>
      </c>
      <c r="O399" s="29">
        <v>0</v>
      </c>
      <c r="P399" s="29">
        <v>0</v>
      </c>
      <c r="Q399" s="28">
        <v>27200</v>
      </c>
      <c r="R399" s="29">
        <v>7641</v>
      </c>
      <c r="S399" s="28">
        <v>2720</v>
      </c>
      <c r="T399" s="28">
        <v>16839</v>
      </c>
      <c r="U399" s="30">
        <f t="shared" si="43"/>
        <v>0</v>
      </c>
      <c r="V399" s="31"/>
      <c r="W399" s="31"/>
      <c r="X399" s="31"/>
      <c r="Z399" s="32">
        <f t="shared" si="44"/>
        <v>0</v>
      </c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</row>
    <row r="400" spans="1:59" ht="39.75" customHeight="1" x14ac:dyDescent="0.35">
      <c r="A400" s="73">
        <v>19</v>
      </c>
      <c r="B400" s="55" t="s">
        <v>360</v>
      </c>
      <c r="C400" s="29">
        <v>3197</v>
      </c>
      <c r="D400" s="29">
        <v>0</v>
      </c>
      <c r="E400" s="29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8">
        <v>23400</v>
      </c>
      <c r="O400" s="29">
        <v>0</v>
      </c>
      <c r="P400" s="29">
        <v>0</v>
      </c>
      <c r="Q400" s="28">
        <v>23400</v>
      </c>
      <c r="R400" s="29">
        <v>6573.51</v>
      </c>
      <c r="S400" s="28">
        <v>2340</v>
      </c>
      <c r="T400" s="28">
        <v>14486.49</v>
      </c>
      <c r="U400" s="30">
        <f t="shared" si="43"/>
        <v>0</v>
      </c>
      <c r="V400" s="31"/>
      <c r="W400" s="31"/>
      <c r="X400" s="31"/>
      <c r="Z400" s="32">
        <f t="shared" si="44"/>
        <v>0</v>
      </c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</row>
    <row r="401" spans="1:59" ht="39.75" customHeight="1" x14ac:dyDescent="0.35">
      <c r="A401" s="73">
        <v>20</v>
      </c>
      <c r="B401" s="55" t="s">
        <v>361</v>
      </c>
      <c r="C401" s="29">
        <v>1630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29">
        <v>0</v>
      </c>
      <c r="J401" s="29">
        <v>0</v>
      </c>
      <c r="K401" s="29">
        <v>0</v>
      </c>
      <c r="L401" s="29">
        <v>0</v>
      </c>
      <c r="M401" s="28">
        <v>6000</v>
      </c>
      <c r="N401" s="29">
        <v>0</v>
      </c>
      <c r="O401" s="29">
        <v>0</v>
      </c>
      <c r="P401" s="29">
        <v>0</v>
      </c>
      <c r="Q401" s="28">
        <v>6000</v>
      </c>
      <c r="R401" s="29">
        <v>1685.51</v>
      </c>
      <c r="S401" s="28">
        <v>600</v>
      </c>
      <c r="T401" s="28">
        <v>3714.49</v>
      </c>
      <c r="U401" s="30">
        <f t="shared" si="43"/>
        <v>0</v>
      </c>
      <c r="V401" s="31"/>
      <c r="W401" s="31"/>
      <c r="X401" s="31"/>
      <c r="Z401" s="32">
        <f t="shared" si="44"/>
        <v>0</v>
      </c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</row>
    <row r="402" spans="1:59" ht="39.75" customHeight="1" x14ac:dyDescent="0.35">
      <c r="A402" s="73">
        <v>21</v>
      </c>
      <c r="B402" s="55" t="s">
        <v>362</v>
      </c>
      <c r="C402" s="29">
        <v>4400.8999999999996</v>
      </c>
      <c r="D402" s="29">
        <v>0</v>
      </c>
      <c r="E402" s="29">
        <v>0</v>
      </c>
      <c r="F402" s="29">
        <v>0</v>
      </c>
      <c r="G402" s="28">
        <v>4200</v>
      </c>
      <c r="H402" s="28">
        <v>12500</v>
      </c>
      <c r="I402" s="28">
        <v>2700</v>
      </c>
      <c r="J402" s="28">
        <v>3200</v>
      </c>
      <c r="K402" s="29">
        <v>0</v>
      </c>
      <c r="L402" s="29">
        <v>0</v>
      </c>
      <c r="M402" s="29">
        <v>0</v>
      </c>
      <c r="N402" s="29">
        <v>0</v>
      </c>
      <c r="O402" s="29">
        <v>0</v>
      </c>
      <c r="P402" s="29">
        <v>0</v>
      </c>
      <c r="Q402" s="28">
        <v>22600</v>
      </c>
      <c r="R402" s="29">
        <v>6348.77</v>
      </c>
      <c r="S402" s="28">
        <v>2260</v>
      </c>
      <c r="T402" s="28">
        <v>13991.23</v>
      </c>
      <c r="U402" s="30">
        <f t="shared" si="43"/>
        <v>0</v>
      </c>
      <c r="V402" s="31"/>
      <c r="W402" s="31"/>
      <c r="X402" s="31"/>
      <c r="Z402" s="32">
        <f t="shared" si="44"/>
        <v>0</v>
      </c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</row>
    <row r="403" spans="1:59" ht="39.75" customHeight="1" x14ac:dyDescent="0.35">
      <c r="A403" s="73">
        <v>22</v>
      </c>
      <c r="B403" s="55" t="s">
        <v>266</v>
      </c>
      <c r="C403" s="29">
        <v>2063.9</v>
      </c>
      <c r="D403" s="29">
        <v>0</v>
      </c>
      <c r="E403" s="29">
        <v>0</v>
      </c>
      <c r="F403" s="29">
        <v>0</v>
      </c>
      <c r="G403" s="29">
        <v>0</v>
      </c>
      <c r="H403" s="29">
        <v>0</v>
      </c>
      <c r="I403" s="29">
        <v>0</v>
      </c>
      <c r="J403" s="29">
        <v>0</v>
      </c>
      <c r="K403" s="29">
        <v>0</v>
      </c>
      <c r="L403" s="29">
        <v>0</v>
      </c>
      <c r="M403" s="29">
        <v>0</v>
      </c>
      <c r="N403" s="28">
        <v>18120</v>
      </c>
      <c r="O403" s="29">
        <v>0</v>
      </c>
      <c r="P403" s="29">
        <v>0</v>
      </c>
      <c r="Q403" s="28">
        <v>18120</v>
      </c>
      <c r="R403" s="29">
        <v>5090.25</v>
      </c>
      <c r="S403" s="28">
        <v>1812</v>
      </c>
      <c r="T403" s="28">
        <v>11217.75</v>
      </c>
      <c r="U403" s="30">
        <f t="shared" si="43"/>
        <v>0</v>
      </c>
      <c r="V403" s="31"/>
      <c r="W403" s="31"/>
      <c r="X403" s="31"/>
      <c r="Z403" s="32">
        <f t="shared" si="44"/>
        <v>0</v>
      </c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</row>
    <row r="404" spans="1:59" ht="39.75" customHeight="1" x14ac:dyDescent="0.35">
      <c r="A404" s="73">
        <v>23</v>
      </c>
      <c r="B404" s="55" t="s">
        <v>84</v>
      </c>
      <c r="C404" s="29">
        <v>2069</v>
      </c>
      <c r="D404" s="29">
        <v>0</v>
      </c>
      <c r="E404" s="29">
        <v>0</v>
      </c>
      <c r="F404" s="29">
        <v>0</v>
      </c>
      <c r="G404" s="29">
        <v>0</v>
      </c>
      <c r="H404" s="29">
        <v>0</v>
      </c>
      <c r="I404" s="29">
        <v>0</v>
      </c>
      <c r="J404" s="29">
        <v>0</v>
      </c>
      <c r="K404" s="29">
        <v>0</v>
      </c>
      <c r="L404" s="29">
        <v>0</v>
      </c>
      <c r="M404" s="29">
        <v>0</v>
      </c>
      <c r="N404" s="28">
        <v>15000</v>
      </c>
      <c r="O404" s="29">
        <v>0</v>
      </c>
      <c r="P404" s="29">
        <v>0</v>
      </c>
      <c r="Q404" s="28">
        <v>15000</v>
      </c>
      <c r="R404" s="29">
        <v>4213.79</v>
      </c>
      <c r="S404" s="28">
        <v>1500</v>
      </c>
      <c r="T404" s="28">
        <v>9286.2099999999991</v>
      </c>
      <c r="U404" s="30">
        <f t="shared" si="43"/>
        <v>0</v>
      </c>
      <c r="V404" s="31"/>
      <c r="W404" s="31"/>
      <c r="X404" s="31"/>
      <c r="Z404" s="32">
        <f t="shared" si="44"/>
        <v>0</v>
      </c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</row>
    <row r="405" spans="1:59" ht="39.75" customHeight="1" x14ac:dyDescent="0.35">
      <c r="A405" s="73">
        <v>24</v>
      </c>
      <c r="B405" s="55" t="s">
        <v>363</v>
      </c>
      <c r="C405" s="29">
        <v>625.5</v>
      </c>
      <c r="D405" s="29">
        <v>0</v>
      </c>
      <c r="E405" s="29">
        <v>0</v>
      </c>
      <c r="F405" s="29">
        <v>0</v>
      </c>
      <c r="G405" s="28">
        <v>600</v>
      </c>
      <c r="H405" s="28">
        <v>1800</v>
      </c>
      <c r="I405" s="28">
        <v>400</v>
      </c>
      <c r="J405" s="28">
        <v>500</v>
      </c>
      <c r="K405" s="29">
        <v>0</v>
      </c>
      <c r="L405" s="29">
        <v>0</v>
      </c>
      <c r="M405" s="29">
        <v>0</v>
      </c>
      <c r="N405" s="29">
        <v>0</v>
      </c>
      <c r="O405" s="29">
        <v>0</v>
      </c>
      <c r="P405" s="29">
        <v>0</v>
      </c>
      <c r="Q405" s="28">
        <v>3300</v>
      </c>
      <c r="R405" s="29">
        <v>927.03</v>
      </c>
      <c r="S405" s="28">
        <v>330</v>
      </c>
      <c r="T405" s="28">
        <v>2042.97</v>
      </c>
      <c r="U405" s="30">
        <f t="shared" ref="U405:U468" si="51">Q405-R405-S405-T405</f>
        <v>0</v>
      </c>
      <c r="V405" s="31"/>
      <c r="W405" s="31"/>
      <c r="X405" s="31"/>
      <c r="Z405" s="32">
        <f t="shared" ref="Z405:Z468" si="52">Q405-SUM(D405:P405)</f>
        <v>0</v>
      </c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</row>
    <row r="406" spans="1:59" ht="39.75" customHeight="1" x14ac:dyDescent="0.35">
      <c r="A406" s="73">
        <v>25</v>
      </c>
      <c r="B406" s="55" t="s">
        <v>364</v>
      </c>
      <c r="C406" s="29">
        <v>694.8</v>
      </c>
      <c r="D406" s="29">
        <v>0</v>
      </c>
      <c r="E406" s="29">
        <v>0</v>
      </c>
      <c r="F406" s="29">
        <v>0</v>
      </c>
      <c r="G406" s="28">
        <v>700</v>
      </c>
      <c r="H406" s="28">
        <v>2000</v>
      </c>
      <c r="I406" s="28">
        <v>500</v>
      </c>
      <c r="J406" s="28">
        <v>550</v>
      </c>
      <c r="K406" s="29">
        <v>0</v>
      </c>
      <c r="L406" s="29">
        <v>0</v>
      </c>
      <c r="M406" s="29">
        <v>0</v>
      </c>
      <c r="N406" s="29">
        <v>0</v>
      </c>
      <c r="O406" s="29">
        <v>0</v>
      </c>
      <c r="P406" s="29">
        <v>0</v>
      </c>
      <c r="Q406" s="28">
        <v>3750</v>
      </c>
      <c r="R406" s="29">
        <v>1053.45</v>
      </c>
      <c r="S406" s="28">
        <v>375</v>
      </c>
      <c r="T406" s="28">
        <v>2321.5500000000002</v>
      </c>
      <c r="U406" s="30">
        <f t="shared" si="51"/>
        <v>0</v>
      </c>
      <c r="V406" s="31"/>
      <c r="W406" s="31"/>
      <c r="X406" s="31"/>
      <c r="Z406" s="32">
        <f t="shared" si="52"/>
        <v>0</v>
      </c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</row>
    <row r="407" spans="1:59" ht="39.75" customHeight="1" x14ac:dyDescent="0.35">
      <c r="A407" s="73">
        <v>26</v>
      </c>
      <c r="B407" s="55" t="s">
        <v>365</v>
      </c>
      <c r="C407" s="29">
        <v>3432.6</v>
      </c>
      <c r="D407" s="29">
        <v>0</v>
      </c>
      <c r="E407" s="29">
        <v>0</v>
      </c>
      <c r="F407" s="29">
        <v>0</v>
      </c>
      <c r="G407" s="29">
        <v>0</v>
      </c>
      <c r="H407" s="28">
        <v>9800</v>
      </c>
      <c r="I407" s="28">
        <v>2100</v>
      </c>
      <c r="J407" s="28">
        <v>2500</v>
      </c>
      <c r="K407" s="29">
        <v>0</v>
      </c>
      <c r="L407" s="29">
        <v>0</v>
      </c>
      <c r="M407" s="29">
        <v>0</v>
      </c>
      <c r="N407" s="29">
        <v>0</v>
      </c>
      <c r="O407" s="29">
        <v>0</v>
      </c>
      <c r="P407" s="29">
        <v>0</v>
      </c>
      <c r="Q407" s="28">
        <v>14400</v>
      </c>
      <c r="R407" s="29">
        <v>4045.23</v>
      </c>
      <c r="S407" s="28">
        <v>1440</v>
      </c>
      <c r="T407" s="28">
        <v>8914.77</v>
      </c>
      <c r="U407" s="30">
        <f t="shared" si="51"/>
        <v>0</v>
      </c>
      <c r="V407" s="31"/>
      <c r="W407" s="31"/>
      <c r="X407" s="31"/>
      <c r="Z407" s="32">
        <f t="shared" si="52"/>
        <v>0</v>
      </c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</row>
    <row r="408" spans="1:59" ht="39.75" customHeight="1" x14ac:dyDescent="0.35">
      <c r="A408" s="73">
        <v>27</v>
      </c>
      <c r="B408" s="55" t="s">
        <v>366</v>
      </c>
      <c r="C408" s="29">
        <v>4283.1000000000004</v>
      </c>
      <c r="D408" s="29">
        <v>0</v>
      </c>
      <c r="E408" s="29">
        <v>0</v>
      </c>
      <c r="F408" s="29">
        <v>0</v>
      </c>
      <c r="G408" s="29">
        <v>0</v>
      </c>
      <c r="H408" s="28">
        <v>12100</v>
      </c>
      <c r="I408" s="28">
        <v>2700</v>
      </c>
      <c r="J408" s="28">
        <v>3100</v>
      </c>
      <c r="K408" s="29">
        <v>0</v>
      </c>
      <c r="L408" s="29">
        <v>0</v>
      </c>
      <c r="M408" s="29">
        <v>0</v>
      </c>
      <c r="N408" s="29">
        <v>0</v>
      </c>
      <c r="O408" s="29">
        <v>0</v>
      </c>
      <c r="P408" s="29">
        <v>0</v>
      </c>
      <c r="Q408" s="28">
        <v>17900</v>
      </c>
      <c r="R408" s="29">
        <v>5028.45</v>
      </c>
      <c r="S408" s="28">
        <v>1790</v>
      </c>
      <c r="T408" s="28">
        <v>11081.55</v>
      </c>
      <c r="U408" s="30">
        <f t="shared" si="51"/>
        <v>0</v>
      </c>
      <c r="V408" s="31"/>
      <c r="W408" s="31"/>
      <c r="X408" s="31"/>
      <c r="Z408" s="32">
        <f t="shared" si="52"/>
        <v>0</v>
      </c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</row>
    <row r="409" spans="1:59" ht="39.75" customHeight="1" x14ac:dyDescent="0.35">
      <c r="A409" s="73">
        <v>28</v>
      </c>
      <c r="B409" s="55" t="s">
        <v>367</v>
      </c>
      <c r="C409" s="29">
        <v>622</v>
      </c>
      <c r="D409" s="29">
        <v>0</v>
      </c>
      <c r="E409" s="29">
        <v>0</v>
      </c>
      <c r="F409" s="29">
        <v>0</v>
      </c>
      <c r="G409" s="29">
        <v>0</v>
      </c>
      <c r="H409" s="29">
        <v>0</v>
      </c>
      <c r="I409" s="29">
        <v>0</v>
      </c>
      <c r="J409" s="28">
        <v>450</v>
      </c>
      <c r="K409" s="29">
        <v>0</v>
      </c>
      <c r="L409" s="29">
        <v>0</v>
      </c>
      <c r="M409" s="29">
        <v>0</v>
      </c>
      <c r="N409" s="29">
        <v>0</v>
      </c>
      <c r="O409" s="29">
        <v>0</v>
      </c>
      <c r="P409" s="29">
        <v>0</v>
      </c>
      <c r="Q409" s="28">
        <v>450</v>
      </c>
      <c r="R409" s="29">
        <v>126.41</v>
      </c>
      <c r="S409" s="28">
        <v>45</v>
      </c>
      <c r="T409" s="28">
        <v>278.58999999999997</v>
      </c>
      <c r="U409" s="30">
        <f t="shared" si="51"/>
        <v>0</v>
      </c>
      <c r="V409" s="31"/>
      <c r="W409" s="31"/>
      <c r="X409" s="31"/>
      <c r="Z409" s="32">
        <f t="shared" si="52"/>
        <v>0</v>
      </c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</row>
    <row r="410" spans="1:59" ht="39.75" customHeight="1" x14ac:dyDescent="0.35">
      <c r="A410" s="73">
        <v>29</v>
      </c>
      <c r="B410" s="55" t="s">
        <v>368</v>
      </c>
      <c r="C410" s="29">
        <v>4442.66</v>
      </c>
      <c r="D410" s="29">
        <v>0</v>
      </c>
      <c r="E410" s="29">
        <v>0</v>
      </c>
      <c r="F410" s="29">
        <v>0</v>
      </c>
      <c r="G410" s="28">
        <v>4200</v>
      </c>
      <c r="H410" s="28">
        <v>12600</v>
      </c>
      <c r="I410" s="28">
        <v>2800</v>
      </c>
      <c r="J410" s="28">
        <v>3300</v>
      </c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28">
        <v>22900</v>
      </c>
      <c r="R410" s="29">
        <v>6433.05</v>
      </c>
      <c r="S410" s="28">
        <v>2290</v>
      </c>
      <c r="T410" s="28">
        <v>14176.95</v>
      </c>
      <c r="U410" s="30">
        <f t="shared" si="51"/>
        <v>0</v>
      </c>
      <c r="V410" s="31"/>
      <c r="W410" s="31"/>
      <c r="X410" s="31"/>
      <c r="Z410" s="32">
        <f t="shared" si="52"/>
        <v>0</v>
      </c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</row>
    <row r="411" spans="1:59" ht="39.75" customHeight="1" x14ac:dyDescent="0.35">
      <c r="A411" s="73">
        <v>30</v>
      </c>
      <c r="B411" s="55" t="s">
        <v>267</v>
      </c>
      <c r="C411" s="29">
        <v>2126.3000000000002</v>
      </c>
      <c r="D411" s="29">
        <v>0</v>
      </c>
      <c r="E411" s="29">
        <v>0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28">
        <v>15600</v>
      </c>
      <c r="O411" s="29">
        <v>0</v>
      </c>
      <c r="P411" s="29">
        <v>0</v>
      </c>
      <c r="Q411" s="28">
        <v>15600</v>
      </c>
      <c r="R411" s="29">
        <v>4382.34</v>
      </c>
      <c r="S411" s="28">
        <v>1560</v>
      </c>
      <c r="T411" s="28">
        <v>9657.66</v>
      </c>
      <c r="U411" s="30">
        <f t="shared" si="51"/>
        <v>0</v>
      </c>
      <c r="V411" s="31"/>
      <c r="W411" s="31"/>
      <c r="X411" s="31"/>
      <c r="Z411" s="32">
        <f t="shared" si="52"/>
        <v>0</v>
      </c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</row>
    <row r="412" spans="1:59" ht="39.75" customHeight="1" x14ac:dyDescent="0.35">
      <c r="A412" s="73">
        <v>31</v>
      </c>
      <c r="B412" s="55" t="s">
        <v>449</v>
      </c>
      <c r="C412" s="29">
        <v>4433</v>
      </c>
      <c r="D412" s="29">
        <v>0</v>
      </c>
      <c r="E412" s="29">
        <v>0</v>
      </c>
      <c r="F412" s="29">
        <v>0</v>
      </c>
      <c r="G412" s="29">
        <v>2500</v>
      </c>
      <c r="H412" s="29">
        <v>20000</v>
      </c>
      <c r="I412" s="29">
        <v>12000</v>
      </c>
      <c r="J412" s="29">
        <v>6000</v>
      </c>
      <c r="K412" s="29">
        <v>0</v>
      </c>
      <c r="L412" s="29">
        <v>0</v>
      </c>
      <c r="M412" s="29">
        <v>0</v>
      </c>
      <c r="N412" s="28">
        <v>0</v>
      </c>
      <c r="O412" s="29">
        <v>0</v>
      </c>
      <c r="P412" s="29">
        <v>0</v>
      </c>
      <c r="Q412" s="28">
        <v>40500</v>
      </c>
      <c r="R412" s="29">
        <v>11377.22</v>
      </c>
      <c r="S412" s="28">
        <v>4050</v>
      </c>
      <c r="T412" s="28">
        <v>25072.78</v>
      </c>
      <c r="U412" s="30">
        <f t="shared" si="51"/>
        <v>0</v>
      </c>
      <c r="V412" s="31"/>
      <c r="W412" s="31"/>
      <c r="X412" s="31"/>
      <c r="Z412" s="32">
        <f t="shared" si="52"/>
        <v>0</v>
      </c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</row>
    <row r="413" spans="1:59" ht="39.75" customHeight="1" x14ac:dyDescent="0.35">
      <c r="A413" s="73">
        <v>32</v>
      </c>
      <c r="B413" s="55" t="s">
        <v>67</v>
      </c>
      <c r="C413" s="29">
        <v>3692.7</v>
      </c>
      <c r="D413" s="29">
        <v>0</v>
      </c>
      <c r="E413" s="29">
        <v>0</v>
      </c>
      <c r="F413" s="29">
        <v>0</v>
      </c>
      <c r="G413" s="29">
        <v>0</v>
      </c>
      <c r="H413" s="29">
        <v>0</v>
      </c>
      <c r="I413" s="29">
        <v>0</v>
      </c>
      <c r="J413" s="29">
        <v>0</v>
      </c>
      <c r="K413" s="29">
        <v>0</v>
      </c>
      <c r="L413" s="29">
        <v>0</v>
      </c>
      <c r="M413" s="28">
        <v>13200</v>
      </c>
      <c r="N413" s="29">
        <v>0</v>
      </c>
      <c r="O413" s="29">
        <v>0</v>
      </c>
      <c r="P413" s="29">
        <v>0</v>
      </c>
      <c r="Q413" s="28">
        <v>13200</v>
      </c>
      <c r="R413" s="29">
        <v>3708.13</v>
      </c>
      <c r="S413" s="28">
        <v>1320</v>
      </c>
      <c r="T413" s="28">
        <v>8171.87</v>
      </c>
      <c r="U413" s="30">
        <f t="shared" si="51"/>
        <v>0</v>
      </c>
      <c r="V413" s="31"/>
      <c r="W413" s="31"/>
      <c r="X413" s="31"/>
      <c r="Z413" s="32">
        <f t="shared" si="52"/>
        <v>0</v>
      </c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</row>
    <row r="414" spans="1:59" ht="39.75" customHeight="1" x14ac:dyDescent="0.35">
      <c r="A414" s="73">
        <v>33</v>
      </c>
      <c r="B414" s="55" t="s">
        <v>70</v>
      </c>
      <c r="C414" s="29">
        <v>3771</v>
      </c>
      <c r="D414" s="29">
        <v>0</v>
      </c>
      <c r="E414" s="29">
        <v>0</v>
      </c>
      <c r="F414" s="29">
        <v>0</v>
      </c>
      <c r="G414" s="29">
        <v>0</v>
      </c>
      <c r="H414" s="29">
        <v>0</v>
      </c>
      <c r="I414" s="29">
        <v>0</v>
      </c>
      <c r="J414" s="29">
        <v>0</v>
      </c>
      <c r="K414" s="29">
        <v>0</v>
      </c>
      <c r="L414" s="29">
        <v>0</v>
      </c>
      <c r="M414" s="29">
        <v>0</v>
      </c>
      <c r="N414" s="28">
        <v>27600</v>
      </c>
      <c r="O414" s="29">
        <v>0</v>
      </c>
      <c r="P414" s="29">
        <v>0</v>
      </c>
      <c r="Q414" s="28">
        <v>27600</v>
      </c>
      <c r="R414" s="29">
        <v>7753.37</v>
      </c>
      <c r="S414" s="28">
        <v>2760</v>
      </c>
      <c r="T414" s="28">
        <v>17086.63</v>
      </c>
      <c r="U414" s="30">
        <f t="shared" si="51"/>
        <v>0</v>
      </c>
      <c r="V414" s="31"/>
      <c r="W414" s="31"/>
      <c r="X414" s="31"/>
      <c r="Z414" s="32">
        <f t="shared" si="52"/>
        <v>0</v>
      </c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</row>
    <row r="415" spans="1:59" ht="39.75" customHeight="1" x14ac:dyDescent="0.35">
      <c r="A415" s="73">
        <v>34</v>
      </c>
      <c r="B415" s="55" t="s">
        <v>369</v>
      </c>
      <c r="C415" s="29">
        <v>11939</v>
      </c>
      <c r="D415" s="29">
        <v>0</v>
      </c>
      <c r="E415" s="29">
        <v>0</v>
      </c>
      <c r="F415" s="29">
        <v>0</v>
      </c>
      <c r="G415" s="28">
        <v>11200</v>
      </c>
      <c r="H415" s="28">
        <v>33800</v>
      </c>
      <c r="I415" s="28">
        <v>7300</v>
      </c>
      <c r="J415" s="28">
        <v>8700</v>
      </c>
      <c r="K415" s="29">
        <v>0</v>
      </c>
      <c r="L415" s="29">
        <v>0</v>
      </c>
      <c r="M415" s="29">
        <v>0</v>
      </c>
      <c r="N415" s="29">
        <v>0</v>
      </c>
      <c r="O415" s="29">
        <v>0</v>
      </c>
      <c r="P415" s="29">
        <v>0</v>
      </c>
      <c r="Q415" s="28">
        <v>61000</v>
      </c>
      <c r="R415" s="29">
        <v>17136.060000000001</v>
      </c>
      <c r="S415" s="28">
        <v>6100</v>
      </c>
      <c r="T415" s="28">
        <v>37763.94</v>
      </c>
      <c r="U415" s="30">
        <f t="shared" si="51"/>
        <v>0</v>
      </c>
      <c r="V415" s="31"/>
      <c r="W415" s="31"/>
      <c r="X415" s="31"/>
      <c r="Z415" s="32">
        <f t="shared" si="52"/>
        <v>0</v>
      </c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</row>
    <row r="416" spans="1:59" ht="39.75" customHeight="1" x14ac:dyDescent="0.35">
      <c r="A416" s="73">
        <v>35</v>
      </c>
      <c r="B416" s="55" t="s">
        <v>370</v>
      </c>
      <c r="C416" s="29">
        <v>2104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29">
        <v>0</v>
      </c>
      <c r="J416" s="29">
        <v>0</v>
      </c>
      <c r="K416" s="29">
        <v>0</v>
      </c>
      <c r="L416" s="29">
        <v>0</v>
      </c>
      <c r="M416" s="28">
        <v>7500</v>
      </c>
      <c r="N416" s="29">
        <v>0</v>
      </c>
      <c r="O416" s="29">
        <v>0</v>
      </c>
      <c r="P416" s="29">
        <v>0</v>
      </c>
      <c r="Q416" s="28">
        <v>7500</v>
      </c>
      <c r="R416" s="29">
        <v>2106.89</v>
      </c>
      <c r="S416" s="28">
        <v>750</v>
      </c>
      <c r="T416" s="28">
        <v>4643.1099999999997</v>
      </c>
      <c r="U416" s="30">
        <f t="shared" si="51"/>
        <v>0</v>
      </c>
      <c r="V416" s="31"/>
      <c r="W416" s="31"/>
      <c r="X416" s="31"/>
      <c r="Z416" s="32">
        <f t="shared" si="52"/>
        <v>0</v>
      </c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</row>
    <row r="417" spans="1:59" ht="39.75" customHeight="1" x14ac:dyDescent="0.35">
      <c r="A417" s="73">
        <v>36</v>
      </c>
      <c r="B417" s="55" t="s">
        <v>371</v>
      </c>
      <c r="C417" s="29">
        <v>2757.3</v>
      </c>
      <c r="D417" s="29">
        <v>0</v>
      </c>
      <c r="E417" s="29">
        <v>0</v>
      </c>
      <c r="F417" s="29">
        <v>0</v>
      </c>
      <c r="G417" s="29">
        <v>0</v>
      </c>
      <c r="H417" s="29">
        <v>0</v>
      </c>
      <c r="I417" s="29">
        <v>0</v>
      </c>
      <c r="J417" s="29">
        <v>0</v>
      </c>
      <c r="K417" s="29">
        <v>0</v>
      </c>
      <c r="L417" s="29">
        <v>0</v>
      </c>
      <c r="M417" s="28">
        <v>9800</v>
      </c>
      <c r="N417" s="29">
        <v>0</v>
      </c>
      <c r="O417" s="29">
        <v>0</v>
      </c>
      <c r="P417" s="29">
        <v>0</v>
      </c>
      <c r="Q417" s="28">
        <v>9800</v>
      </c>
      <c r="R417" s="29">
        <v>2753.01</v>
      </c>
      <c r="S417" s="28">
        <v>980</v>
      </c>
      <c r="T417" s="28">
        <v>6066.99</v>
      </c>
      <c r="U417" s="30">
        <f t="shared" si="51"/>
        <v>0</v>
      </c>
      <c r="V417" s="31"/>
      <c r="W417" s="31"/>
      <c r="X417" s="31"/>
      <c r="Z417" s="32">
        <f t="shared" si="52"/>
        <v>0</v>
      </c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</row>
    <row r="418" spans="1:59" ht="39.75" customHeight="1" x14ac:dyDescent="0.35">
      <c r="A418" s="73">
        <v>37</v>
      </c>
      <c r="B418" s="55" t="s">
        <v>372</v>
      </c>
      <c r="C418" s="29">
        <v>4323.5</v>
      </c>
      <c r="D418" s="29">
        <v>0</v>
      </c>
      <c r="E418" s="29">
        <v>0</v>
      </c>
      <c r="F418" s="29">
        <v>0</v>
      </c>
      <c r="G418" s="28">
        <v>4100</v>
      </c>
      <c r="H418" s="28">
        <v>12200</v>
      </c>
      <c r="I418" s="28">
        <v>2700</v>
      </c>
      <c r="J418" s="28">
        <v>3200</v>
      </c>
      <c r="K418" s="29">
        <v>0</v>
      </c>
      <c r="L418" s="29">
        <v>0</v>
      </c>
      <c r="M418" s="29">
        <v>0</v>
      </c>
      <c r="N418" s="29">
        <v>0</v>
      </c>
      <c r="O418" s="29">
        <v>0</v>
      </c>
      <c r="P418" s="29">
        <v>0</v>
      </c>
      <c r="Q418" s="28">
        <v>22200</v>
      </c>
      <c r="R418" s="29">
        <v>6236.4</v>
      </c>
      <c r="S418" s="28">
        <v>2220</v>
      </c>
      <c r="T418" s="28">
        <v>13743.6</v>
      </c>
      <c r="U418" s="30">
        <f t="shared" si="51"/>
        <v>0</v>
      </c>
      <c r="V418" s="31"/>
      <c r="W418" s="31"/>
      <c r="X418" s="31"/>
      <c r="Z418" s="32">
        <f t="shared" si="52"/>
        <v>0</v>
      </c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</row>
    <row r="419" spans="1:59" ht="39.75" customHeight="1" x14ac:dyDescent="0.35">
      <c r="A419" s="73">
        <v>38</v>
      </c>
      <c r="B419" s="55" t="s">
        <v>373</v>
      </c>
      <c r="C419" s="29">
        <v>4203.3999999999996</v>
      </c>
      <c r="D419" s="29">
        <v>0</v>
      </c>
      <c r="E419" s="29">
        <v>0</v>
      </c>
      <c r="F419" s="29">
        <v>0</v>
      </c>
      <c r="G419" s="29">
        <v>0</v>
      </c>
      <c r="H419" s="29">
        <v>0</v>
      </c>
      <c r="I419" s="29">
        <v>0</v>
      </c>
      <c r="J419" s="29">
        <v>0</v>
      </c>
      <c r="K419" s="29">
        <v>0</v>
      </c>
      <c r="L419" s="29">
        <v>0</v>
      </c>
      <c r="M419" s="28">
        <v>15000</v>
      </c>
      <c r="N419" s="29">
        <v>0</v>
      </c>
      <c r="O419" s="29">
        <v>0</v>
      </c>
      <c r="P419" s="29">
        <v>0</v>
      </c>
      <c r="Q419" s="28">
        <v>15000</v>
      </c>
      <c r="R419" s="29">
        <v>4213.79</v>
      </c>
      <c r="S419" s="28">
        <v>1500</v>
      </c>
      <c r="T419" s="28">
        <v>9286.2099999999991</v>
      </c>
      <c r="U419" s="30">
        <f t="shared" si="51"/>
        <v>0</v>
      </c>
      <c r="V419" s="31"/>
      <c r="W419" s="31"/>
      <c r="X419" s="31"/>
      <c r="Z419" s="32">
        <f t="shared" si="52"/>
        <v>0</v>
      </c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</row>
    <row r="420" spans="1:59" ht="39.75" customHeight="1" x14ac:dyDescent="0.35">
      <c r="A420" s="73">
        <v>39</v>
      </c>
      <c r="B420" s="55" t="s">
        <v>374</v>
      </c>
      <c r="C420" s="29">
        <v>3481.9</v>
      </c>
      <c r="D420" s="29">
        <v>0</v>
      </c>
      <c r="E420" s="29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8">
        <v>12400</v>
      </c>
      <c r="N420" s="29">
        <v>0</v>
      </c>
      <c r="O420" s="29">
        <v>0</v>
      </c>
      <c r="P420" s="29">
        <v>0</v>
      </c>
      <c r="Q420" s="28">
        <v>12400</v>
      </c>
      <c r="R420" s="29">
        <v>3483.4</v>
      </c>
      <c r="S420" s="28">
        <v>1240</v>
      </c>
      <c r="T420" s="28">
        <v>7676.6</v>
      </c>
      <c r="U420" s="30">
        <f t="shared" si="51"/>
        <v>0</v>
      </c>
      <c r="V420" s="31"/>
      <c r="W420" s="31"/>
      <c r="X420" s="31"/>
      <c r="Z420" s="32">
        <f t="shared" si="52"/>
        <v>0</v>
      </c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</row>
    <row r="421" spans="1:59" ht="39.75" customHeight="1" x14ac:dyDescent="0.35">
      <c r="A421" s="73">
        <v>40</v>
      </c>
      <c r="B421" s="55" t="s">
        <v>136</v>
      </c>
      <c r="C421" s="29">
        <v>2203.4</v>
      </c>
      <c r="D421" s="29">
        <v>0</v>
      </c>
      <c r="E421" s="29">
        <v>0</v>
      </c>
      <c r="F421" s="29">
        <v>0</v>
      </c>
      <c r="G421" s="29">
        <v>0</v>
      </c>
      <c r="H421" s="29">
        <v>0</v>
      </c>
      <c r="I421" s="29">
        <v>0</v>
      </c>
      <c r="J421" s="29">
        <v>0</v>
      </c>
      <c r="K421" s="29">
        <v>0</v>
      </c>
      <c r="L421" s="29">
        <v>0</v>
      </c>
      <c r="M421" s="29">
        <v>0</v>
      </c>
      <c r="N421" s="28">
        <v>19440</v>
      </c>
      <c r="O421" s="29">
        <v>0</v>
      </c>
      <c r="P421" s="29">
        <v>0</v>
      </c>
      <c r="Q421" s="28">
        <v>19440</v>
      </c>
      <c r="R421" s="29">
        <v>5461.07</v>
      </c>
      <c r="S421" s="28">
        <v>1944</v>
      </c>
      <c r="T421" s="28">
        <v>12034.93</v>
      </c>
      <c r="U421" s="30">
        <f t="shared" si="51"/>
        <v>0</v>
      </c>
      <c r="V421" s="31"/>
      <c r="W421" s="31"/>
      <c r="X421" s="31"/>
      <c r="Z421" s="32">
        <f t="shared" si="52"/>
        <v>0</v>
      </c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</row>
    <row r="422" spans="1:59" ht="39.75" customHeight="1" x14ac:dyDescent="0.35">
      <c r="A422" s="73">
        <v>41</v>
      </c>
      <c r="B422" s="55" t="s">
        <v>269</v>
      </c>
      <c r="C422" s="29">
        <v>1590</v>
      </c>
      <c r="D422" s="29">
        <v>0</v>
      </c>
      <c r="E422" s="29">
        <v>0</v>
      </c>
      <c r="F422" s="29">
        <v>0</v>
      </c>
      <c r="G422" s="29">
        <v>0</v>
      </c>
      <c r="H422" s="29">
        <v>0</v>
      </c>
      <c r="I422" s="29">
        <v>0</v>
      </c>
      <c r="J422" s="29">
        <v>0</v>
      </c>
      <c r="K422" s="29">
        <v>0</v>
      </c>
      <c r="L422" s="29">
        <v>0</v>
      </c>
      <c r="M422" s="29">
        <v>0</v>
      </c>
      <c r="N422" s="28">
        <v>16379.999999999998</v>
      </c>
      <c r="O422" s="29">
        <v>0</v>
      </c>
      <c r="P422" s="29">
        <v>0</v>
      </c>
      <c r="Q422" s="28">
        <v>16379.999999999998</v>
      </c>
      <c r="R422" s="29">
        <v>4601.45</v>
      </c>
      <c r="S422" s="28">
        <v>1638</v>
      </c>
      <c r="T422" s="28">
        <v>10140.549999999999</v>
      </c>
      <c r="U422" s="30">
        <f t="shared" si="51"/>
        <v>0</v>
      </c>
      <c r="V422" s="31"/>
      <c r="W422" s="31"/>
      <c r="X422" s="31"/>
      <c r="Z422" s="32">
        <f t="shared" si="52"/>
        <v>0</v>
      </c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</row>
    <row r="423" spans="1:59" ht="39.75" customHeight="1" x14ac:dyDescent="0.35">
      <c r="A423" s="73">
        <v>42</v>
      </c>
      <c r="B423" s="55" t="s">
        <v>375</v>
      </c>
      <c r="C423" s="29">
        <v>578.1</v>
      </c>
      <c r="D423" s="29">
        <v>0</v>
      </c>
      <c r="E423" s="29">
        <v>0</v>
      </c>
      <c r="F423" s="29">
        <v>0</v>
      </c>
      <c r="G423" s="29">
        <v>0</v>
      </c>
      <c r="H423" s="29">
        <v>0</v>
      </c>
      <c r="I423" s="29">
        <v>0</v>
      </c>
      <c r="J423" s="28">
        <v>500</v>
      </c>
      <c r="K423" s="29">
        <v>0</v>
      </c>
      <c r="L423" s="29">
        <v>0</v>
      </c>
      <c r="M423" s="29">
        <v>0</v>
      </c>
      <c r="N423" s="29">
        <v>0</v>
      </c>
      <c r="O423" s="29">
        <v>0</v>
      </c>
      <c r="P423" s="29">
        <v>0</v>
      </c>
      <c r="Q423" s="28">
        <v>500</v>
      </c>
      <c r="R423" s="29">
        <v>140.46</v>
      </c>
      <c r="S423" s="28">
        <v>50</v>
      </c>
      <c r="T423" s="28">
        <v>309.54000000000002</v>
      </c>
      <c r="U423" s="30">
        <f t="shared" si="51"/>
        <v>0</v>
      </c>
      <c r="V423" s="31"/>
      <c r="W423" s="31"/>
      <c r="X423" s="31"/>
      <c r="Z423" s="32">
        <f t="shared" si="52"/>
        <v>0</v>
      </c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</row>
    <row r="424" spans="1:59" ht="39.75" customHeight="1" x14ac:dyDescent="0.35">
      <c r="A424" s="73">
        <v>43</v>
      </c>
      <c r="B424" s="55" t="s">
        <v>273</v>
      </c>
      <c r="C424" s="29">
        <v>3106</v>
      </c>
      <c r="D424" s="29">
        <v>0</v>
      </c>
      <c r="E424" s="29">
        <v>0</v>
      </c>
      <c r="F424" s="29">
        <v>0</v>
      </c>
      <c r="G424" s="29">
        <v>0</v>
      </c>
      <c r="H424" s="28">
        <v>8800</v>
      </c>
      <c r="I424" s="28">
        <v>1900</v>
      </c>
      <c r="J424" s="28">
        <v>2300</v>
      </c>
      <c r="K424" s="29">
        <v>0</v>
      </c>
      <c r="L424" s="29">
        <v>0</v>
      </c>
      <c r="M424" s="29">
        <v>0</v>
      </c>
      <c r="N424" s="29">
        <v>0</v>
      </c>
      <c r="O424" s="29">
        <v>0</v>
      </c>
      <c r="P424" s="29">
        <v>0</v>
      </c>
      <c r="Q424" s="28">
        <v>13000</v>
      </c>
      <c r="R424" s="29">
        <v>3651.95</v>
      </c>
      <c r="S424" s="28">
        <v>1300</v>
      </c>
      <c r="T424" s="28">
        <v>8048.05</v>
      </c>
      <c r="U424" s="30">
        <f t="shared" si="51"/>
        <v>0</v>
      </c>
      <c r="V424" s="31"/>
      <c r="W424" s="31"/>
      <c r="X424" s="31"/>
      <c r="Z424" s="32">
        <f t="shared" si="52"/>
        <v>0</v>
      </c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</row>
    <row r="425" spans="1:59" ht="39.75" customHeight="1" x14ac:dyDescent="0.35">
      <c r="A425" s="73">
        <v>44</v>
      </c>
      <c r="B425" s="55" t="s">
        <v>275</v>
      </c>
      <c r="C425" s="29">
        <v>4435</v>
      </c>
      <c r="D425" s="29">
        <v>0</v>
      </c>
      <c r="E425" s="29">
        <v>0</v>
      </c>
      <c r="F425" s="29">
        <v>0</v>
      </c>
      <c r="G425" s="29">
        <v>0</v>
      </c>
      <c r="H425" s="29">
        <v>0</v>
      </c>
      <c r="I425" s="29">
        <v>0</v>
      </c>
      <c r="J425" s="29">
        <v>0</v>
      </c>
      <c r="K425" s="29">
        <v>0</v>
      </c>
      <c r="L425" s="29">
        <v>0</v>
      </c>
      <c r="M425" s="29">
        <v>0</v>
      </c>
      <c r="N425" s="28">
        <v>39000</v>
      </c>
      <c r="O425" s="29">
        <v>0</v>
      </c>
      <c r="P425" s="29">
        <v>0</v>
      </c>
      <c r="Q425" s="28">
        <v>39000</v>
      </c>
      <c r="R425" s="29">
        <v>10955.84</v>
      </c>
      <c r="S425" s="28">
        <v>3900</v>
      </c>
      <c r="T425" s="28">
        <v>24144.16</v>
      </c>
      <c r="U425" s="30">
        <f t="shared" si="51"/>
        <v>0</v>
      </c>
      <c r="V425" s="31"/>
      <c r="W425" s="31"/>
      <c r="X425" s="31"/>
      <c r="Z425" s="32">
        <f t="shared" si="52"/>
        <v>0</v>
      </c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</row>
    <row r="426" spans="1:59" ht="39.75" customHeight="1" x14ac:dyDescent="0.35">
      <c r="A426" s="73">
        <v>45</v>
      </c>
      <c r="B426" s="55" t="s">
        <v>278</v>
      </c>
      <c r="C426" s="29">
        <v>6946.5</v>
      </c>
      <c r="D426" s="29">
        <v>0</v>
      </c>
      <c r="E426" s="29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>
        <v>0</v>
      </c>
      <c r="M426" s="29">
        <v>0</v>
      </c>
      <c r="N426" s="28">
        <v>60960</v>
      </c>
      <c r="O426" s="29">
        <v>0</v>
      </c>
      <c r="P426" s="29">
        <v>0</v>
      </c>
      <c r="Q426" s="28">
        <v>60960</v>
      </c>
      <c r="R426" s="29">
        <v>17124.830000000002</v>
      </c>
      <c r="S426" s="28">
        <v>6096</v>
      </c>
      <c r="T426" s="28">
        <v>37739.17</v>
      </c>
      <c r="U426" s="30">
        <f t="shared" si="51"/>
        <v>0</v>
      </c>
      <c r="V426" s="31"/>
      <c r="W426" s="31"/>
      <c r="X426" s="31"/>
      <c r="Z426" s="32">
        <f t="shared" si="52"/>
        <v>0</v>
      </c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</row>
    <row r="427" spans="1:59" ht="39.75" customHeight="1" x14ac:dyDescent="0.35">
      <c r="A427" s="73">
        <v>46</v>
      </c>
      <c r="B427" s="55" t="s">
        <v>186</v>
      </c>
      <c r="C427" s="29">
        <v>3528</v>
      </c>
      <c r="D427" s="29">
        <v>0</v>
      </c>
      <c r="E427" s="29">
        <v>0</v>
      </c>
      <c r="F427" s="29">
        <v>0</v>
      </c>
      <c r="G427" s="29">
        <v>0</v>
      </c>
      <c r="H427" s="29">
        <v>0</v>
      </c>
      <c r="I427" s="29">
        <v>0</v>
      </c>
      <c r="J427" s="29">
        <v>0</v>
      </c>
      <c r="K427" s="29">
        <v>0</v>
      </c>
      <c r="L427" s="29">
        <v>0</v>
      </c>
      <c r="M427" s="28">
        <v>12500</v>
      </c>
      <c r="N427" s="28">
        <v>25800</v>
      </c>
      <c r="O427" s="29">
        <v>0</v>
      </c>
      <c r="P427" s="29">
        <v>0</v>
      </c>
      <c r="Q427" s="28">
        <v>38300</v>
      </c>
      <c r="R427" s="29">
        <v>10759.2</v>
      </c>
      <c r="S427" s="28">
        <v>3830</v>
      </c>
      <c r="T427" s="28">
        <v>23710.799999999999</v>
      </c>
      <c r="U427" s="30">
        <f t="shared" si="51"/>
        <v>0</v>
      </c>
      <c r="V427" s="31"/>
      <c r="W427" s="31"/>
      <c r="X427" s="31"/>
      <c r="Z427" s="32">
        <f t="shared" si="52"/>
        <v>0</v>
      </c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</row>
    <row r="428" spans="1:59" ht="39.75" customHeight="1" x14ac:dyDescent="0.35">
      <c r="A428" s="73">
        <v>47</v>
      </c>
      <c r="B428" s="55" t="s">
        <v>190</v>
      </c>
      <c r="C428" s="29">
        <v>6565.7</v>
      </c>
      <c r="D428" s="29">
        <v>0</v>
      </c>
      <c r="E428" s="29">
        <v>0</v>
      </c>
      <c r="F428" s="29">
        <v>0</v>
      </c>
      <c r="G428" s="29">
        <v>0</v>
      </c>
      <c r="H428" s="28">
        <v>18600</v>
      </c>
      <c r="I428" s="28">
        <v>4100</v>
      </c>
      <c r="J428" s="28">
        <v>4800</v>
      </c>
      <c r="K428" s="29">
        <v>0</v>
      </c>
      <c r="L428" s="29">
        <v>0</v>
      </c>
      <c r="M428" s="29">
        <v>0</v>
      </c>
      <c r="N428" s="29">
        <v>0</v>
      </c>
      <c r="O428" s="29">
        <v>0</v>
      </c>
      <c r="P428" s="29">
        <v>0</v>
      </c>
      <c r="Q428" s="28">
        <v>27500</v>
      </c>
      <c r="R428" s="29">
        <v>7725.27</v>
      </c>
      <c r="S428" s="28">
        <v>2750</v>
      </c>
      <c r="T428" s="28">
        <v>17024.73</v>
      </c>
      <c r="U428" s="30">
        <f t="shared" si="51"/>
        <v>0</v>
      </c>
      <c r="V428" s="31"/>
      <c r="W428" s="31"/>
      <c r="X428" s="31"/>
      <c r="Z428" s="32">
        <f t="shared" si="52"/>
        <v>0</v>
      </c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</row>
    <row r="429" spans="1:59" ht="39.75" customHeight="1" x14ac:dyDescent="0.35">
      <c r="A429" s="73">
        <v>48</v>
      </c>
      <c r="B429" s="39" t="s">
        <v>377</v>
      </c>
      <c r="C429" s="61">
        <v>2630</v>
      </c>
      <c r="D429" s="29">
        <v>0</v>
      </c>
      <c r="E429" s="29">
        <v>0</v>
      </c>
      <c r="F429" s="29">
        <v>0</v>
      </c>
      <c r="G429" s="29">
        <v>0</v>
      </c>
      <c r="H429" s="28">
        <v>7500</v>
      </c>
      <c r="I429" s="28">
        <v>1700</v>
      </c>
      <c r="J429" s="28">
        <v>1900</v>
      </c>
      <c r="K429" s="29">
        <v>0</v>
      </c>
      <c r="L429" s="29">
        <v>0</v>
      </c>
      <c r="M429" s="29">
        <v>0</v>
      </c>
      <c r="N429" s="29">
        <v>0</v>
      </c>
      <c r="O429" s="29">
        <v>0</v>
      </c>
      <c r="P429" s="29">
        <v>0</v>
      </c>
      <c r="Q429" s="28">
        <v>11100</v>
      </c>
      <c r="R429" s="29">
        <v>3118.2</v>
      </c>
      <c r="S429" s="28">
        <v>1110</v>
      </c>
      <c r="T429" s="28">
        <v>6871.8</v>
      </c>
      <c r="U429" s="30">
        <f t="shared" si="51"/>
        <v>0</v>
      </c>
      <c r="V429" s="31"/>
      <c r="W429" s="31"/>
      <c r="X429" s="31"/>
      <c r="Z429" s="32">
        <f t="shared" si="52"/>
        <v>0</v>
      </c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</row>
    <row r="430" spans="1:59" ht="39.75" customHeight="1" x14ac:dyDescent="0.35">
      <c r="A430" s="73">
        <v>49</v>
      </c>
      <c r="B430" s="55" t="s">
        <v>376</v>
      </c>
      <c r="C430" s="29">
        <v>1168.8</v>
      </c>
      <c r="D430" s="29">
        <v>0</v>
      </c>
      <c r="E430" s="29">
        <v>0</v>
      </c>
      <c r="F430" s="29">
        <v>0</v>
      </c>
      <c r="G430" s="29">
        <v>0</v>
      </c>
      <c r="H430" s="29">
        <v>0</v>
      </c>
      <c r="I430" s="29">
        <v>0</v>
      </c>
      <c r="J430" s="29">
        <v>0</v>
      </c>
      <c r="K430" s="29">
        <v>0</v>
      </c>
      <c r="L430" s="29">
        <v>0</v>
      </c>
      <c r="M430" s="29">
        <v>0</v>
      </c>
      <c r="N430" s="28">
        <v>10000</v>
      </c>
      <c r="O430" s="29">
        <v>0</v>
      </c>
      <c r="P430" s="29">
        <v>0</v>
      </c>
      <c r="Q430" s="28">
        <v>10000</v>
      </c>
      <c r="R430" s="29">
        <v>2809.19</v>
      </c>
      <c r="S430" s="28">
        <v>1000</v>
      </c>
      <c r="T430" s="28">
        <v>6190.81</v>
      </c>
      <c r="U430" s="30">
        <f t="shared" si="51"/>
        <v>0</v>
      </c>
      <c r="V430" s="31"/>
      <c r="W430" s="31"/>
      <c r="X430" s="31"/>
      <c r="Z430" s="32">
        <f t="shared" si="52"/>
        <v>0</v>
      </c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</row>
    <row r="431" spans="1:59" ht="39.75" customHeight="1" x14ac:dyDescent="0.35">
      <c r="A431" s="73">
        <v>50</v>
      </c>
      <c r="B431" s="55" t="s">
        <v>281</v>
      </c>
      <c r="C431" s="29">
        <v>681.2</v>
      </c>
      <c r="D431" s="29">
        <v>0</v>
      </c>
      <c r="E431" s="29">
        <v>0</v>
      </c>
      <c r="F431" s="29">
        <v>0</v>
      </c>
      <c r="G431" s="28">
        <v>700</v>
      </c>
      <c r="H431" s="28">
        <v>2000</v>
      </c>
      <c r="I431" s="28">
        <v>450</v>
      </c>
      <c r="J431" s="28">
        <v>500</v>
      </c>
      <c r="K431" s="29">
        <v>0</v>
      </c>
      <c r="L431" s="29">
        <v>0</v>
      </c>
      <c r="M431" s="29">
        <v>0</v>
      </c>
      <c r="N431" s="29">
        <v>0</v>
      </c>
      <c r="O431" s="29">
        <v>0</v>
      </c>
      <c r="P431" s="29">
        <v>0</v>
      </c>
      <c r="Q431" s="28">
        <v>3650</v>
      </c>
      <c r="R431" s="29">
        <v>1025.3499999999999</v>
      </c>
      <c r="S431" s="28">
        <v>365</v>
      </c>
      <c r="T431" s="28">
        <v>2259.65</v>
      </c>
      <c r="U431" s="30">
        <f t="shared" si="51"/>
        <v>0</v>
      </c>
      <c r="V431" s="31"/>
      <c r="W431" s="31"/>
      <c r="X431" s="31"/>
      <c r="Z431" s="32">
        <f t="shared" si="52"/>
        <v>0</v>
      </c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</row>
    <row r="432" spans="1:59" ht="39.75" customHeight="1" x14ac:dyDescent="0.35">
      <c r="A432" s="73">
        <v>51</v>
      </c>
      <c r="B432" s="55" t="s">
        <v>25</v>
      </c>
      <c r="C432" s="29">
        <v>4479</v>
      </c>
      <c r="D432" s="29">
        <v>0</v>
      </c>
      <c r="E432" s="29">
        <v>0</v>
      </c>
      <c r="F432" s="29">
        <v>0</v>
      </c>
      <c r="G432" s="28">
        <v>4200</v>
      </c>
      <c r="H432" s="29">
        <v>0</v>
      </c>
      <c r="I432" s="29">
        <v>0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8">
        <v>4200</v>
      </c>
      <c r="R432" s="29">
        <v>1179.8599999999999</v>
      </c>
      <c r="S432" s="28">
        <v>420</v>
      </c>
      <c r="T432" s="28">
        <v>2600.14</v>
      </c>
      <c r="U432" s="30">
        <f t="shared" si="51"/>
        <v>0</v>
      </c>
      <c r="V432" s="31"/>
      <c r="W432" s="31"/>
      <c r="X432" s="31"/>
      <c r="Z432" s="32">
        <f t="shared" si="52"/>
        <v>0</v>
      </c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</row>
    <row r="433" spans="1:59" ht="39.75" customHeight="1" x14ac:dyDescent="0.35">
      <c r="A433" s="73">
        <v>52</v>
      </c>
      <c r="B433" s="55" t="s">
        <v>68</v>
      </c>
      <c r="C433" s="29">
        <v>3957</v>
      </c>
      <c r="D433" s="29">
        <v>0</v>
      </c>
      <c r="E433" s="29">
        <v>0</v>
      </c>
      <c r="F433" s="29">
        <v>0</v>
      </c>
      <c r="G433" s="28">
        <v>3800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8">
        <v>34800</v>
      </c>
      <c r="O433" s="29">
        <v>0</v>
      </c>
      <c r="P433" s="29">
        <v>0</v>
      </c>
      <c r="Q433" s="28">
        <v>38600</v>
      </c>
      <c r="R433" s="29">
        <v>10843.48</v>
      </c>
      <c r="S433" s="28">
        <v>3860</v>
      </c>
      <c r="T433" s="28">
        <v>23896.52</v>
      </c>
      <c r="U433" s="30">
        <f t="shared" si="51"/>
        <v>0</v>
      </c>
      <c r="V433" s="31"/>
      <c r="W433" s="31"/>
      <c r="X433" s="31"/>
      <c r="Z433" s="32">
        <f t="shared" si="52"/>
        <v>0</v>
      </c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</row>
    <row r="434" spans="1:59" ht="39.75" customHeight="1" x14ac:dyDescent="0.35">
      <c r="A434" s="73">
        <v>53</v>
      </c>
      <c r="B434" s="39" t="s">
        <v>456</v>
      </c>
      <c r="C434" s="29">
        <v>0</v>
      </c>
      <c r="D434" s="29">
        <v>13600</v>
      </c>
      <c r="E434" s="29">
        <v>0</v>
      </c>
      <c r="F434" s="29">
        <v>0</v>
      </c>
      <c r="G434" s="28">
        <v>0</v>
      </c>
      <c r="H434" s="29">
        <v>0</v>
      </c>
      <c r="I434" s="29">
        <v>0</v>
      </c>
      <c r="J434" s="29">
        <v>0</v>
      </c>
      <c r="K434" s="29">
        <v>0</v>
      </c>
      <c r="L434" s="29">
        <v>0</v>
      </c>
      <c r="M434" s="29">
        <v>0</v>
      </c>
      <c r="N434" s="28">
        <v>0</v>
      </c>
      <c r="O434" s="29">
        <v>0</v>
      </c>
      <c r="P434" s="29">
        <v>0</v>
      </c>
      <c r="Q434" s="28">
        <v>13600</v>
      </c>
      <c r="R434" s="29">
        <v>3820.5</v>
      </c>
      <c r="S434" s="28">
        <v>1360</v>
      </c>
      <c r="T434" s="28">
        <v>8419.5</v>
      </c>
      <c r="U434" s="30">
        <f t="shared" si="51"/>
        <v>0</v>
      </c>
      <c r="V434" s="31"/>
      <c r="W434" s="31"/>
      <c r="X434" s="31"/>
      <c r="Z434" s="32">
        <f t="shared" si="52"/>
        <v>0</v>
      </c>
      <c r="AA434" s="31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</row>
    <row r="435" spans="1:59" ht="39.75" customHeight="1" x14ac:dyDescent="0.35">
      <c r="A435" s="73">
        <v>54</v>
      </c>
      <c r="B435" s="39" t="s">
        <v>457</v>
      </c>
      <c r="C435" s="29">
        <v>0</v>
      </c>
      <c r="D435" s="29">
        <v>0</v>
      </c>
      <c r="E435" s="29">
        <v>903</v>
      </c>
      <c r="F435" s="29">
        <v>0</v>
      </c>
      <c r="G435" s="28">
        <v>0</v>
      </c>
      <c r="H435" s="29">
        <v>0</v>
      </c>
      <c r="I435" s="29">
        <v>0</v>
      </c>
      <c r="J435" s="29">
        <v>0</v>
      </c>
      <c r="K435" s="29">
        <v>0</v>
      </c>
      <c r="L435" s="29">
        <v>0</v>
      </c>
      <c r="M435" s="29">
        <v>0</v>
      </c>
      <c r="N435" s="28">
        <v>0</v>
      </c>
      <c r="O435" s="29">
        <v>0</v>
      </c>
      <c r="P435" s="29">
        <v>0</v>
      </c>
      <c r="Q435" s="28">
        <v>903</v>
      </c>
      <c r="R435" s="29">
        <v>253.69</v>
      </c>
      <c r="S435" s="28">
        <v>90.300000000000011</v>
      </c>
      <c r="T435" s="28">
        <v>559.01</v>
      </c>
      <c r="U435" s="30">
        <f t="shared" si="51"/>
        <v>0</v>
      </c>
      <c r="V435" s="31"/>
      <c r="W435" s="31"/>
      <c r="X435" s="31"/>
      <c r="Z435" s="32">
        <f t="shared" si="52"/>
        <v>0</v>
      </c>
      <c r="AA435" s="31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</row>
    <row r="436" spans="1:59" ht="39.75" customHeight="1" x14ac:dyDescent="0.35">
      <c r="A436" s="71"/>
      <c r="B436" s="76" t="s">
        <v>11</v>
      </c>
      <c r="C436" s="19">
        <v>163207.06</v>
      </c>
      <c r="D436" s="19">
        <v>13600</v>
      </c>
      <c r="E436" s="19">
        <v>903</v>
      </c>
      <c r="F436" s="19">
        <v>0</v>
      </c>
      <c r="G436" s="19">
        <v>40200</v>
      </c>
      <c r="H436" s="19">
        <v>174000</v>
      </c>
      <c r="I436" s="19">
        <v>49050</v>
      </c>
      <c r="J436" s="19">
        <v>44200</v>
      </c>
      <c r="K436" s="19">
        <v>0</v>
      </c>
      <c r="L436" s="19">
        <v>0</v>
      </c>
      <c r="M436" s="19">
        <v>113300</v>
      </c>
      <c r="N436" s="19">
        <v>643600</v>
      </c>
      <c r="O436" s="19">
        <v>0</v>
      </c>
      <c r="P436" s="19">
        <v>0</v>
      </c>
      <c r="Q436" s="19">
        <v>1078853</v>
      </c>
      <c r="R436" s="19">
        <v>303070.39</v>
      </c>
      <c r="S436" s="19">
        <v>107885.3</v>
      </c>
      <c r="T436" s="19">
        <v>667897.31000000006</v>
      </c>
      <c r="U436" s="30">
        <f t="shared" si="51"/>
        <v>0</v>
      </c>
      <c r="V436" s="37">
        <f>Q436-Q433-Q434-Q435-Q432-Q431-Q430-Q429-Q428-Q427-Q426-Q425-Q424-Q423-Q422-Q421-Q420-Q419-Q418-Q417-Q416-Q415-Q414-Q413-Q412-Q410-Q411-Q409-Q408-Q407-Q406-Q405-Q404-Q403-Q402-Q401-Q400-Q399-Q398-Q397-Q396-Q395-Q394-Q393-Q392-Q391-Q390-Q389-Q388-Q387-Q386-Q385-Q384-Q383-Q382</f>
        <v>0</v>
      </c>
      <c r="W436" s="37">
        <f>R436-R433-R434-R435-R432-R431-R430-R429-R428-R427-R426-R425-R424-R423-R422-R421-R420-R419-R418-R417-R416-R415-R414-R413-R412-R410-R411-R409-R408-R407-R406-R405-R404-R403-R402-R401-R400-R399-R398-R397-R396-R395-R394-R393-R392-R391-R390-R389-R388-R387-R386-R385-R384-R383-R382</f>
        <v>-3.637978807091713E-11</v>
      </c>
      <c r="X436" s="37">
        <f>S436-S433-S434-S435-S432-S431-S430-S429-S428-S427-S426-S425-S424-S423-S422-S421-S420-S419-S418-S417-S416-S415-S414-S413-S412-S410-S411-S409-S408-S407-S406-S405-S404-S403-S402-S401-S400-S399-S398-S397-S396-S395-S394-S393-S392-S391-S390-S389-S388-S387-S386-S385-S384-S383-S382</f>
        <v>0</v>
      </c>
      <c r="Y436" s="37">
        <f>T436-T433-T434-T435-T432-T431-T430-T429-T428-T427-T426-T425-T424-T423-T422-T421-T420-T419-T418-T417-T416-T415-T414-T413-T412-T410-T411-T409-T408-T407-T406-T405-T404-T403-T402-T401-T400-T399-T398-T397-T396-T395-T394-T393-T392-T391-T390-T389-T388-T387-T386-T385-T384-T383-T382</f>
        <v>2.3646862246096134E-11</v>
      </c>
      <c r="Z436" s="32">
        <f t="shared" si="52"/>
        <v>0</v>
      </c>
      <c r="AA436" s="37">
        <f>D436-D435-D434-D433-D432-D431-D430-D429-D428-D427-D426-D425-D424-D423-D422-D421-D420-D419-D418-D417-D416-D415-D414-D413-D412-D411-D410-D409-D408-D407-D406-D405-D404-D403-D402-D401-D400-D399-D398-D397-D396-D395-D394-D393-D392-D391-D390-D389-D388-D387-D386-D385-D384-D383-D382</f>
        <v>0</v>
      </c>
      <c r="AB436" s="37">
        <f t="shared" ref="AB436:AM436" si="53">E436-E435-E434-E433-E432-E431-E430-E429-E428-E427-E426-E425-E424-E423-E422-E421-E420-E419-E418-E417-E416-E415-E414-E413-E412-E411-E410-E409-E408-E407-E406-E405-E404-E403-E402-E401-E400-E399-E398-E397-E396-E395-E394-E393-E392-E391-E390-E389-E388-E387-E386-E385-E384-E383-E382</f>
        <v>0</v>
      </c>
      <c r="AC436" s="37">
        <f t="shared" si="53"/>
        <v>0</v>
      </c>
      <c r="AD436" s="37">
        <f t="shared" si="53"/>
        <v>0</v>
      </c>
      <c r="AE436" s="37">
        <f t="shared" si="53"/>
        <v>0</v>
      </c>
      <c r="AF436" s="37">
        <f t="shared" si="53"/>
        <v>0</v>
      </c>
      <c r="AG436" s="37">
        <f t="shared" si="53"/>
        <v>0</v>
      </c>
      <c r="AH436" s="37">
        <f t="shared" si="53"/>
        <v>0</v>
      </c>
      <c r="AI436" s="37">
        <f t="shared" si="53"/>
        <v>0</v>
      </c>
      <c r="AJ436" s="37">
        <f t="shared" si="53"/>
        <v>0</v>
      </c>
      <c r="AK436" s="37">
        <f t="shared" si="53"/>
        <v>0</v>
      </c>
      <c r="AL436" s="37">
        <f t="shared" si="53"/>
        <v>0</v>
      </c>
      <c r="AM436" s="37">
        <f t="shared" si="53"/>
        <v>0</v>
      </c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</row>
    <row r="437" spans="1:59" ht="39.75" customHeight="1" x14ac:dyDescent="0.35">
      <c r="A437" s="87" t="s">
        <v>432</v>
      </c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30">
        <f t="shared" si="51"/>
        <v>0</v>
      </c>
      <c r="V437" s="7"/>
      <c r="W437" s="38"/>
      <c r="X437" s="7"/>
      <c r="Y437" s="7"/>
      <c r="Z437" s="32">
        <f t="shared" si="52"/>
        <v>0</v>
      </c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</row>
    <row r="438" spans="1:59" ht="39.75" customHeight="1" x14ac:dyDescent="0.35">
      <c r="A438" s="22">
        <v>1</v>
      </c>
      <c r="B438" s="39" t="s">
        <v>284</v>
      </c>
      <c r="C438" s="28">
        <v>605.5</v>
      </c>
      <c r="D438" s="28">
        <v>0</v>
      </c>
      <c r="E438" s="28">
        <v>0</v>
      </c>
      <c r="F438" s="28">
        <v>0</v>
      </c>
      <c r="G438" s="28">
        <v>600</v>
      </c>
      <c r="H438" s="28">
        <v>0</v>
      </c>
      <c r="I438" s="28">
        <v>400</v>
      </c>
      <c r="J438" s="28">
        <v>500</v>
      </c>
      <c r="K438" s="28">
        <v>0</v>
      </c>
      <c r="L438" s="28">
        <v>0</v>
      </c>
      <c r="M438" s="28">
        <v>5000</v>
      </c>
      <c r="N438" s="28">
        <v>21000</v>
      </c>
      <c r="O438" s="28">
        <v>0</v>
      </c>
      <c r="P438" s="28">
        <v>1000</v>
      </c>
      <c r="Q438" s="28">
        <v>28500</v>
      </c>
      <c r="R438" s="29">
        <v>8006.19</v>
      </c>
      <c r="S438" s="28">
        <v>2850</v>
      </c>
      <c r="T438" s="28">
        <v>17643.810000000001</v>
      </c>
      <c r="U438" s="30">
        <f t="shared" si="51"/>
        <v>0</v>
      </c>
      <c r="V438" s="31"/>
      <c r="W438" s="31"/>
      <c r="X438" s="31"/>
      <c r="Z438" s="32">
        <f t="shared" si="52"/>
        <v>0</v>
      </c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</row>
    <row r="439" spans="1:59" ht="39.75" customHeight="1" x14ac:dyDescent="0.35">
      <c r="A439" s="22">
        <v>2</v>
      </c>
      <c r="B439" s="39" t="s">
        <v>91</v>
      </c>
      <c r="C439" s="28">
        <v>536.29999999999995</v>
      </c>
      <c r="D439" s="28">
        <v>0</v>
      </c>
      <c r="E439" s="28">
        <v>0</v>
      </c>
      <c r="F439" s="28">
        <v>0</v>
      </c>
      <c r="G439" s="28">
        <v>550</v>
      </c>
      <c r="H439" s="28">
        <v>1600</v>
      </c>
      <c r="I439" s="28">
        <v>400</v>
      </c>
      <c r="J439" s="28">
        <v>400</v>
      </c>
      <c r="K439" s="28">
        <v>0</v>
      </c>
      <c r="L439" s="28">
        <v>0</v>
      </c>
      <c r="M439" s="28">
        <v>0</v>
      </c>
      <c r="N439" s="28">
        <v>21000</v>
      </c>
      <c r="O439" s="28">
        <v>0</v>
      </c>
      <c r="P439" s="28">
        <v>0</v>
      </c>
      <c r="Q439" s="28">
        <v>23950</v>
      </c>
      <c r="R439" s="29">
        <v>6728.01</v>
      </c>
      <c r="S439" s="28">
        <v>2395</v>
      </c>
      <c r="T439" s="28">
        <v>14826.99</v>
      </c>
      <c r="U439" s="30">
        <f t="shared" si="51"/>
        <v>0</v>
      </c>
      <c r="V439" s="31"/>
      <c r="W439" s="31"/>
      <c r="X439" s="31"/>
      <c r="Z439" s="32">
        <f t="shared" si="52"/>
        <v>0</v>
      </c>
      <c r="AA439" s="31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</row>
    <row r="440" spans="1:59" ht="39.75" customHeight="1" x14ac:dyDescent="0.35">
      <c r="A440" s="22">
        <v>3</v>
      </c>
      <c r="B440" s="39" t="s">
        <v>92</v>
      </c>
      <c r="C440" s="28">
        <v>536.70000000000005</v>
      </c>
      <c r="D440" s="28">
        <v>0</v>
      </c>
      <c r="E440" s="28">
        <v>0</v>
      </c>
      <c r="F440" s="28">
        <v>0</v>
      </c>
      <c r="G440" s="28">
        <v>550</v>
      </c>
      <c r="H440" s="28">
        <v>1600</v>
      </c>
      <c r="I440" s="28">
        <v>400</v>
      </c>
      <c r="J440" s="28">
        <v>400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0</v>
      </c>
      <c r="Q440" s="28">
        <v>2950</v>
      </c>
      <c r="R440" s="29">
        <v>828.72</v>
      </c>
      <c r="S440" s="28">
        <v>295</v>
      </c>
      <c r="T440" s="28">
        <v>1826.28</v>
      </c>
      <c r="U440" s="30">
        <f t="shared" si="51"/>
        <v>0</v>
      </c>
      <c r="V440" s="31"/>
      <c r="W440" s="31"/>
      <c r="X440" s="31"/>
      <c r="Z440" s="32">
        <f t="shared" si="52"/>
        <v>0</v>
      </c>
      <c r="AA440" s="31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</row>
    <row r="441" spans="1:59" ht="46.5" customHeight="1" x14ac:dyDescent="0.35">
      <c r="A441" s="71"/>
      <c r="B441" s="75" t="s">
        <v>485</v>
      </c>
      <c r="C441" s="19">
        <v>1678.5</v>
      </c>
      <c r="D441" s="19">
        <v>0</v>
      </c>
      <c r="E441" s="19">
        <v>0</v>
      </c>
      <c r="F441" s="19">
        <v>0</v>
      </c>
      <c r="G441" s="19">
        <v>1700</v>
      </c>
      <c r="H441" s="19">
        <v>3200</v>
      </c>
      <c r="I441" s="19">
        <v>1200</v>
      </c>
      <c r="J441" s="19">
        <v>1300</v>
      </c>
      <c r="K441" s="19">
        <v>0</v>
      </c>
      <c r="L441" s="19">
        <v>0</v>
      </c>
      <c r="M441" s="19">
        <v>5000</v>
      </c>
      <c r="N441" s="19">
        <v>42000</v>
      </c>
      <c r="O441" s="19">
        <v>0</v>
      </c>
      <c r="P441" s="19">
        <v>1000</v>
      </c>
      <c r="Q441" s="19">
        <v>55400</v>
      </c>
      <c r="R441" s="19">
        <v>15562.92</v>
      </c>
      <c r="S441" s="19">
        <v>5540</v>
      </c>
      <c r="T441" s="19">
        <v>34297.08</v>
      </c>
      <c r="U441" s="30">
        <f t="shared" si="51"/>
        <v>0</v>
      </c>
      <c r="V441" s="37">
        <f>Q441-Q438-Q439-Q440</f>
        <v>0</v>
      </c>
      <c r="W441" s="37">
        <f>R441-R438-R439-R440</f>
        <v>0</v>
      </c>
      <c r="X441" s="37">
        <f>S441-S438-S439-S440</f>
        <v>0</v>
      </c>
      <c r="Y441" s="37">
        <f>T441-T438-T439-T440</f>
        <v>0</v>
      </c>
      <c r="Z441" s="32">
        <f t="shared" si="52"/>
        <v>0</v>
      </c>
      <c r="AA441" s="37">
        <f t="shared" ref="AA441:AM441" si="54">D441-D440-D439-D438</f>
        <v>0</v>
      </c>
      <c r="AB441" s="37">
        <f t="shared" si="54"/>
        <v>0</v>
      </c>
      <c r="AC441" s="37">
        <f t="shared" si="54"/>
        <v>0</v>
      </c>
      <c r="AD441" s="37">
        <f t="shared" si="54"/>
        <v>0</v>
      </c>
      <c r="AE441" s="37">
        <f t="shared" si="54"/>
        <v>0</v>
      </c>
      <c r="AF441" s="37">
        <f t="shared" si="54"/>
        <v>0</v>
      </c>
      <c r="AG441" s="37">
        <f t="shared" si="54"/>
        <v>0</v>
      </c>
      <c r="AH441" s="37">
        <f t="shared" si="54"/>
        <v>0</v>
      </c>
      <c r="AI441" s="37">
        <f t="shared" si="54"/>
        <v>0</v>
      </c>
      <c r="AJ441" s="37">
        <f t="shared" si="54"/>
        <v>0</v>
      </c>
      <c r="AK441" s="37">
        <f t="shared" si="54"/>
        <v>0</v>
      </c>
      <c r="AL441" s="37">
        <f t="shared" si="54"/>
        <v>0</v>
      </c>
      <c r="AM441" s="37">
        <f t="shared" si="54"/>
        <v>0</v>
      </c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</row>
    <row r="442" spans="1:59" s="64" customFormat="1" ht="39.75" customHeight="1" x14ac:dyDescent="0.35">
      <c r="A442" s="77"/>
      <c r="B442" s="78" t="s">
        <v>200</v>
      </c>
      <c r="C442" s="56">
        <f>C254+C264+C273+C281+C285+C291+C298+C305+C311+C324+C330+C335+C342+C348+C363+C380+C436+C441</f>
        <v>369875.77</v>
      </c>
      <c r="D442" s="56">
        <f t="shared" ref="D442:T442" si="55">D254+D264+D273+D281+D285+D291+D298+D305+D311+D324+D330+D335+D342+D348+D363+D380+D436+D441</f>
        <v>29300</v>
      </c>
      <c r="E442" s="56">
        <f t="shared" si="55"/>
        <v>2069</v>
      </c>
      <c r="F442" s="56">
        <f t="shared" si="55"/>
        <v>0</v>
      </c>
      <c r="G442" s="56">
        <f t="shared" si="55"/>
        <v>108600</v>
      </c>
      <c r="H442" s="56">
        <f t="shared" si="55"/>
        <v>425500</v>
      </c>
      <c r="I442" s="56">
        <f t="shared" si="55"/>
        <v>91600</v>
      </c>
      <c r="J442" s="56">
        <f t="shared" si="55"/>
        <v>94550</v>
      </c>
      <c r="K442" s="56">
        <f t="shared" si="55"/>
        <v>3000</v>
      </c>
      <c r="L442" s="56">
        <f t="shared" si="55"/>
        <v>0</v>
      </c>
      <c r="M442" s="56">
        <f t="shared" si="55"/>
        <v>273200</v>
      </c>
      <c r="N442" s="56">
        <f t="shared" si="55"/>
        <v>1433280</v>
      </c>
      <c r="O442" s="56">
        <f t="shared" si="55"/>
        <v>0</v>
      </c>
      <c r="P442" s="56">
        <f t="shared" si="55"/>
        <v>55640</v>
      </c>
      <c r="Q442" s="56">
        <f t="shared" si="55"/>
        <v>2516739</v>
      </c>
      <c r="R442" s="56">
        <f t="shared" si="55"/>
        <v>707000.00000000012</v>
      </c>
      <c r="S442" s="56">
        <f t="shared" si="55"/>
        <v>251673.89999999997</v>
      </c>
      <c r="T442" s="56">
        <f t="shared" si="55"/>
        <v>1558065.1</v>
      </c>
      <c r="U442" s="62">
        <f t="shared" si="51"/>
        <v>0</v>
      </c>
      <c r="V442" s="63">
        <f>Q442-Q441-Q436-Q380-Q363-Q348-Q342-Q335-Q330-Q324-Q311-Q305-Q298-Q291-Q285-Q281-Q273-Q264-Q254</f>
        <v>0</v>
      </c>
      <c r="W442" s="63">
        <f t="shared" ref="W442:Y442" si="56">R442-R441-R436-R380-R363-R348-R342-R335-R330-R324-R311-R305-R298-R291-R285-R281-R273-R264-R254</f>
        <v>5.6388671509921551E-11</v>
      </c>
      <c r="X442" s="63">
        <f t="shared" si="56"/>
        <v>-1.4551915228366852E-11</v>
      </c>
      <c r="Y442" s="63">
        <f t="shared" si="56"/>
        <v>0</v>
      </c>
      <c r="Z442" s="37">
        <f t="shared" si="52"/>
        <v>0</v>
      </c>
      <c r="AA442" s="63">
        <f>D442-D441-D436-D380-D363-D348-D342-D335-D330-D324-D311-D305-D298-D291-D285-D281-D273-D264-D254</f>
        <v>0</v>
      </c>
      <c r="AB442" s="63">
        <f t="shared" ref="AB442:AM442" si="57">E442-E441-E436-E380-E363-E348-E342-E335-E330-E324-E311-E305-E298-E291-E285-E281-E273-E264-E254</f>
        <v>0</v>
      </c>
      <c r="AC442" s="63">
        <f t="shared" si="57"/>
        <v>0</v>
      </c>
      <c r="AD442" s="63">
        <f t="shared" si="57"/>
        <v>0</v>
      </c>
      <c r="AE442" s="63">
        <f>H442-H441-H436-H380-H363-H348-H342-H335-H330-H324-H311-H305-H298-H291-H285-H281-H273-H264-H254</f>
        <v>0</v>
      </c>
      <c r="AF442" s="63">
        <f t="shared" si="57"/>
        <v>0</v>
      </c>
      <c r="AG442" s="63">
        <f t="shared" si="57"/>
        <v>0</v>
      </c>
      <c r="AH442" s="63">
        <f t="shared" si="57"/>
        <v>0</v>
      </c>
      <c r="AI442" s="63">
        <f t="shared" si="57"/>
        <v>0</v>
      </c>
      <c r="AJ442" s="63">
        <f t="shared" si="57"/>
        <v>0</v>
      </c>
      <c r="AK442" s="63">
        <f t="shared" si="57"/>
        <v>0</v>
      </c>
      <c r="AL442" s="63">
        <f t="shared" si="57"/>
        <v>0</v>
      </c>
      <c r="AM442" s="63">
        <f t="shared" si="57"/>
        <v>0</v>
      </c>
    </row>
    <row r="443" spans="1:59" ht="48.75" customHeight="1" x14ac:dyDescent="0.35">
      <c r="A443" s="88" t="s">
        <v>197</v>
      </c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30">
        <f t="shared" si="51"/>
        <v>0</v>
      </c>
      <c r="V443" s="7"/>
      <c r="W443" s="25"/>
      <c r="X443" s="7"/>
      <c r="Y443" s="7"/>
      <c r="Z443" s="32">
        <f t="shared" si="52"/>
        <v>0</v>
      </c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</row>
    <row r="444" spans="1:59" ht="39.75" customHeight="1" x14ac:dyDescent="0.35">
      <c r="A444" s="87" t="s">
        <v>416</v>
      </c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30">
        <f t="shared" si="51"/>
        <v>0</v>
      </c>
      <c r="W444" s="26"/>
      <c r="Z444" s="32">
        <f t="shared" si="52"/>
        <v>0</v>
      </c>
    </row>
    <row r="445" spans="1:59" ht="39.75" customHeight="1" x14ac:dyDescent="0.35">
      <c r="A445" s="22">
        <v>1</v>
      </c>
      <c r="B445" s="27" t="s">
        <v>169</v>
      </c>
      <c r="C445" s="28">
        <v>3664.6</v>
      </c>
      <c r="D445" s="28">
        <v>0</v>
      </c>
      <c r="E445" s="28">
        <v>0</v>
      </c>
      <c r="F445" s="28">
        <v>0</v>
      </c>
      <c r="G445" s="28">
        <v>0</v>
      </c>
      <c r="H445" s="28">
        <v>0</v>
      </c>
      <c r="I445" s="28">
        <v>0</v>
      </c>
      <c r="J445" s="28">
        <v>0</v>
      </c>
      <c r="K445" s="28">
        <v>0</v>
      </c>
      <c r="L445" s="28">
        <v>0</v>
      </c>
      <c r="M445" s="28">
        <v>0</v>
      </c>
      <c r="N445" s="28">
        <v>32400</v>
      </c>
      <c r="O445" s="28">
        <v>0</v>
      </c>
      <c r="P445" s="28">
        <v>0</v>
      </c>
      <c r="Q445" s="28">
        <v>32400</v>
      </c>
      <c r="R445" s="29">
        <v>9520.61</v>
      </c>
      <c r="S445" s="28">
        <v>3240</v>
      </c>
      <c r="T445" s="28">
        <v>19639.39</v>
      </c>
      <c r="U445" s="30">
        <f t="shared" si="51"/>
        <v>0</v>
      </c>
      <c r="V445" s="31"/>
      <c r="W445" s="31"/>
      <c r="X445" s="31"/>
      <c r="Z445" s="32">
        <f t="shared" si="52"/>
        <v>0</v>
      </c>
      <c r="AA445" s="31"/>
    </row>
    <row r="446" spans="1:59" ht="39.75" customHeight="1" x14ac:dyDescent="0.35">
      <c r="A446" s="22">
        <v>2</v>
      </c>
      <c r="B446" s="27" t="s">
        <v>147</v>
      </c>
      <c r="C446" s="28">
        <v>2785.7</v>
      </c>
      <c r="D446" s="28">
        <v>0</v>
      </c>
      <c r="E446" s="28">
        <v>0</v>
      </c>
      <c r="F446" s="28">
        <v>0</v>
      </c>
      <c r="G446" s="28">
        <v>0</v>
      </c>
      <c r="H446" s="28">
        <v>0</v>
      </c>
      <c r="I446" s="28">
        <v>0</v>
      </c>
      <c r="J446" s="28">
        <v>0</v>
      </c>
      <c r="K446" s="28">
        <v>0</v>
      </c>
      <c r="L446" s="28">
        <v>0</v>
      </c>
      <c r="M446" s="28">
        <v>0</v>
      </c>
      <c r="N446" s="28">
        <v>28000</v>
      </c>
      <c r="O446" s="28">
        <v>0</v>
      </c>
      <c r="P446" s="28">
        <v>0</v>
      </c>
      <c r="Q446" s="28">
        <v>28000</v>
      </c>
      <c r="R446" s="29">
        <v>8227.7000000000007</v>
      </c>
      <c r="S446" s="28">
        <v>2800</v>
      </c>
      <c r="T446" s="28">
        <v>16972.3</v>
      </c>
      <c r="U446" s="30">
        <f t="shared" si="51"/>
        <v>0</v>
      </c>
      <c r="V446" s="31"/>
      <c r="W446" s="31"/>
      <c r="X446" s="31"/>
      <c r="Z446" s="32">
        <f t="shared" si="52"/>
        <v>0</v>
      </c>
      <c r="AA446" s="31"/>
    </row>
    <row r="447" spans="1:59" ht="56.25" customHeight="1" x14ac:dyDescent="0.35">
      <c r="A447" s="71"/>
      <c r="B447" s="79" t="s">
        <v>470</v>
      </c>
      <c r="C447" s="19">
        <v>6450.2999999999993</v>
      </c>
      <c r="D447" s="19"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60400</v>
      </c>
      <c r="O447" s="19">
        <v>0</v>
      </c>
      <c r="P447" s="19">
        <v>0</v>
      </c>
      <c r="Q447" s="19">
        <v>60400</v>
      </c>
      <c r="R447" s="19">
        <v>17748.310000000001</v>
      </c>
      <c r="S447" s="19">
        <v>6040</v>
      </c>
      <c r="T447" s="19">
        <v>36611.69</v>
      </c>
      <c r="U447" s="30">
        <f t="shared" si="51"/>
        <v>0</v>
      </c>
      <c r="V447" s="37">
        <f>Q447-Q445-Q446</f>
        <v>0</v>
      </c>
      <c r="W447" s="37">
        <f>R447-R445-R446</f>
        <v>0</v>
      </c>
      <c r="X447" s="37">
        <f>S447-S445-S446</f>
        <v>0</v>
      </c>
      <c r="Y447" s="37">
        <f>T447-T445-T446</f>
        <v>0</v>
      </c>
      <c r="Z447" s="32">
        <f t="shared" si="52"/>
        <v>0</v>
      </c>
      <c r="AA447" s="37">
        <f>D447-D446-D445</f>
        <v>0</v>
      </c>
      <c r="AB447" s="37">
        <f t="shared" ref="AB447:AM447" si="58">E447-E446-E445</f>
        <v>0</v>
      </c>
      <c r="AC447" s="37">
        <f t="shared" si="58"/>
        <v>0</v>
      </c>
      <c r="AD447" s="37">
        <f t="shared" si="58"/>
        <v>0</v>
      </c>
      <c r="AE447" s="37">
        <f t="shared" si="58"/>
        <v>0</v>
      </c>
      <c r="AF447" s="37">
        <f t="shared" si="58"/>
        <v>0</v>
      </c>
      <c r="AG447" s="37">
        <f t="shared" si="58"/>
        <v>0</v>
      </c>
      <c r="AH447" s="37">
        <f t="shared" si="58"/>
        <v>0</v>
      </c>
      <c r="AI447" s="37">
        <f t="shared" si="58"/>
        <v>0</v>
      </c>
      <c r="AJ447" s="37">
        <f t="shared" si="58"/>
        <v>0</v>
      </c>
      <c r="AK447" s="37">
        <f t="shared" si="58"/>
        <v>0</v>
      </c>
      <c r="AL447" s="37">
        <f t="shared" si="58"/>
        <v>0</v>
      </c>
      <c r="AM447" s="37">
        <f t="shared" si="58"/>
        <v>0</v>
      </c>
    </row>
    <row r="448" spans="1:59" ht="39.75" customHeight="1" x14ac:dyDescent="0.35">
      <c r="A448" s="87" t="s">
        <v>417</v>
      </c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30">
        <f t="shared" si="51"/>
        <v>0</v>
      </c>
      <c r="V448" s="7"/>
      <c r="W448" s="38"/>
      <c r="X448" s="7"/>
      <c r="Y448" s="7"/>
      <c r="Z448" s="32">
        <f t="shared" si="52"/>
        <v>0</v>
      </c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</row>
    <row r="449" spans="1:59" ht="39.75" customHeight="1" x14ac:dyDescent="0.35">
      <c r="A449" s="73">
        <v>1</v>
      </c>
      <c r="B449" s="39" t="s">
        <v>293</v>
      </c>
      <c r="C449" s="28">
        <v>948.1</v>
      </c>
      <c r="D449" s="28">
        <v>0</v>
      </c>
      <c r="E449" s="28">
        <v>0</v>
      </c>
      <c r="F449" s="28">
        <v>0</v>
      </c>
      <c r="G449" s="28">
        <v>0</v>
      </c>
      <c r="H449" s="28">
        <v>0</v>
      </c>
      <c r="I449" s="28">
        <v>0</v>
      </c>
      <c r="J449" s="28">
        <v>0</v>
      </c>
      <c r="K449" s="28">
        <v>0</v>
      </c>
      <c r="L449" s="28">
        <v>0</v>
      </c>
      <c r="M449" s="28">
        <v>4500</v>
      </c>
      <c r="N449" s="28">
        <v>0</v>
      </c>
      <c r="O449" s="28">
        <v>0</v>
      </c>
      <c r="P449" s="28">
        <v>0</v>
      </c>
      <c r="Q449" s="28">
        <v>4500</v>
      </c>
      <c r="R449" s="29">
        <v>1322.31</v>
      </c>
      <c r="S449" s="28">
        <v>450</v>
      </c>
      <c r="T449" s="28">
        <v>2727.69</v>
      </c>
      <c r="U449" s="30">
        <f t="shared" si="51"/>
        <v>0</v>
      </c>
      <c r="V449" s="31"/>
      <c r="W449" s="31"/>
      <c r="X449" s="31"/>
      <c r="Z449" s="32">
        <f t="shared" si="52"/>
        <v>0</v>
      </c>
      <c r="AA449" s="31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</row>
    <row r="450" spans="1:59" ht="39.75" customHeight="1" x14ac:dyDescent="0.35">
      <c r="A450" s="73">
        <v>2</v>
      </c>
      <c r="B450" s="39" t="s">
        <v>202</v>
      </c>
      <c r="C450" s="28">
        <v>3259.6</v>
      </c>
      <c r="D450" s="28">
        <v>0</v>
      </c>
      <c r="E450" s="28">
        <v>0</v>
      </c>
      <c r="F450" s="28">
        <v>0</v>
      </c>
      <c r="G450" s="28">
        <v>0</v>
      </c>
      <c r="H450" s="28">
        <v>0</v>
      </c>
      <c r="I450" s="28">
        <v>0</v>
      </c>
      <c r="J450" s="28">
        <v>0</v>
      </c>
      <c r="K450" s="28">
        <v>0</v>
      </c>
      <c r="L450" s="28">
        <v>0</v>
      </c>
      <c r="M450" s="28">
        <v>0</v>
      </c>
      <c r="N450" s="28">
        <v>33320</v>
      </c>
      <c r="O450" s="28">
        <v>0</v>
      </c>
      <c r="P450" s="28">
        <v>0</v>
      </c>
      <c r="Q450" s="28">
        <v>33320</v>
      </c>
      <c r="R450" s="28">
        <v>9790.9599999999991</v>
      </c>
      <c r="S450" s="28">
        <v>3332</v>
      </c>
      <c r="T450" s="28">
        <v>20197.04</v>
      </c>
      <c r="U450" s="30">
        <f t="shared" si="51"/>
        <v>0</v>
      </c>
      <c r="V450" s="35"/>
      <c r="W450" s="35"/>
      <c r="X450" s="35"/>
      <c r="Y450" s="36"/>
      <c r="Z450" s="32">
        <f t="shared" si="52"/>
        <v>0</v>
      </c>
      <c r="AA450" s="35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</row>
    <row r="451" spans="1:59" ht="39.75" customHeight="1" x14ac:dyDescent="0.35">
      <c r="A451" s="73">
        <v>3</v>
      </c>
      <c r="B451" s="39" t="s">
        <v>203</v>
      </c>
      <c r="C451" s="28">
        <v>2693.3</v>
      </c>
      <c r="D451" s="28">
        <v>0</v>
      </c>
      <c r="E451" s="28">
        <v>0</v>
      </c>
      <c r="F451" s="28">
        <v>0</v>
      </c>
      <c r="G451" s="28">
        <v>0</v>
      </c>
      <c r="H451" s="28">
        <v>0</v>
      </c>
      <c r="I451" s="28">
        <v>0</v>
      </c>
      <c r="J451" s="28">
        <v>0</v>
      </c>
      <c r="K451" s="28">
        <v>0</v>
      </c>
      <c r="L451" s="28">
        <v>0</v>
      </c>
      <c r="M451" s="28">
        <v>0</v>
      </c>
      <c r="N451" s="28">
        <v>28000</v>
      </c>
      <c r="O451" s="28">
        <v>0</v>
      </c>
      <c r="P451" s="28">
        <v>0</v>
      </c>
      <c r="Q451" s="28">
        <v>28000</v>
      </c>
      <c r="R451" s="28">
        <v>8227.7000000000007</v>
      </c>
      <c r="S451" s="28">
        <v>2800</v>
      </c>
      <c r="T451" s="28">
        <v>16972.3</v>
      </c>
      <c r="U451" s="30">
        <f t="shared" si="51"/>
        <v>0</v>
      </c>
      <c r="V451" s="31"/>
      <c r="W451" s="31"/>
      <c r="X451" s="31"/>
      <c r="Z451" s="32">
        <f t="shared" si="52"/>
        <v>0</v>
      </c>
      <c r="AA451" s="31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</row>
    <row r="452" spans="1:59" ht="39.75" customHeight="1" x14ac:dyDescent="0.35">
      <c r="A452" s="73">
        <v>4</v>
      </c>
      <c r="B452" s="39" t="s">
        <v>204</v>
      </c>
      <c r="C452" s="28">
        <v>965.2</v>
      </c>
      <c r="D452" s="28">
        <v>0</v>
      </c>
      <c r="E452" s="28">
        <v>0</v>
      </c>
      <c r="F452" s="28">
        <v>0</v>
      </c>
      <c r="G452" s="28">
        <v>0</v>
      </c>
      <c r="H452" s="28">
        <v>0</v>
      </c>
      <c r="I452" s="28">
        <v>0</v>
      </c>
      <c r="J452" s="28">
        <v>0</v>
      </c>
      <c r="K452" s="28">
        <v>0</v>
      </c>
      <c r="L452" s="28">
        <v>0</v>
      </c>
      <c r="M452" s="28">
        <v>0</v>
      </c>
      <c r="N452" s="28">
        <v>12600</v>
      </c>
      <c r="O452" s="28">
        <v>0</v>
      </c>
      <c r="P452" s="28">
        <v>0</v>
      </c>
      <c r="Q452" s="28">
        <v>12600</v>
      </c>
      <c r="R452" s="28">
        <v>3702.45</v>
      </c>
      <c r="S452" s="28">
        <v>1260</v>
      </c>
      <c r="T452" s="28">
        <v>7637.55</v>
      </c>
      <c r="U452" s="30">
        <f t="shared" si="51"/>
        <v>0</v>
      </c>
      <c r="V452" s="31"/>
      <c r="W452" s="31"/>
      <c r="X452" s="31"/>
      <c r="Z452" s="32">
        <f t="shared" si="52"/>
        <v>0</v>
      </c>
      <c r="AA452" s="31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</row>
    <row r="453" spans="1:59" ht="39.75" customHeight="1" x14ac:dyDescent="0.35">
      <c r="A453" s="71"/>
      <c r="B453" s="74" t="s">
        <v>471</v>
      </c>
      <c r="C453" s="19">
        <v>7866.2</v>
      </c>
      <c r="D453" s="19">
        <v>0</v>
      </c>
      <c r="E453" s="19">
        <v>0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4500</v>
      </c>
      <c r="N453" s="19">
        <v>73920</v>
      </c>
      <c r="O453" s="19">
        <v>0</v>
      </c>
      <c r="P453" s="19">
        <v>0</v>
      </c>
      <c r="Q453" s="19">
        <v>78420</v>
      </c>
      <c r="R453" s="19">
        <v>23043.42</v>
      </c>
      <c r="S453" s="19">
        <v>7842</v>
      </c>
      <c r="T453" s="19">
        <v>47534.58</v>
      </c>
      <c r="U453" s="30">
        <f t="shared" si="51"/>
        <v>0</v>
      </c>
      <c r="V453" s="37">
        <f>Q453-Q452-Q451-Q450-Q449</f>
        <v>0</v>
      </c>
      <c r="W453" s="37">
        <f>R453-R452-R451-R450-R449</f>
        <v>-2.2737367544323206E-12</v>
      </c>
      <c r="X453" s="37">
        <f>S453-S452-S451-S450-S449</f>
        <v>0</v>
      </c>
      <c r="Y453" s="37">
        <f>T453-T452-T451-T450-T449</f>
        <v>0</v>
      </c>
      <c r="Z453" s="32">
        <f t="shared" si="52"/>
        <v>0</v>
      </c>
      <c r="AA453" s="37">
        <f>D453-D452-D451-D450-D449</f>
        <v>0</v>
      </c>
      <c r="AB453" s="37">
        <f t="shared" ref="AB453:AM453" si="59">E453-E452-E451-E450-E449</f>
        <v>0</v>
      </c>
      <c r="AC453" s="37">
        <f t="shared" si="59"/>
        <v>0</v>
      </c>
      <c r="AD453" s="37">
        <f t="shared" si="59"/>
        <v>0</v>
      </c>
      <c r="AE453" s="37">
        <f t="shared" si="59"/>
        <v>0</v>
      </c>
      <c r="AF453" s="37">
        <f t="shared" si="59"/>
        <v>0</v>
      </c>
      <c r="AG453" s="37">
        <f t="shared" si="59"/>
        <v>0</v>
      </c>
      <c r="AH453" s="37">
        <f t="shared" si="59"/>
        <v>0</v>
      </c>
      <c r="AI453" s="37">
        <f t="shared" si="59"/>
        <v>0</v>
      </c>
      <c r="AJ453" s="37">
        <f t="shared" si="59"/>
        <v>0</v>
      </c>
      <c r="AK453" s="37">
        <f t="shared" si="59"/>
        <v>0</v>
      </c>
      <c r="AL453" s="37">
        <f t="shared" si="59"/>
        <v>0</v>
      </c>
      <c r="AM453" s="37">
        <f t="shared" si="59"/>
        <v>0</v>
      </c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</row>
    <row r="454" spans="1:59" ht="43.5" customHeight="1" x14ac:dyDescent="0.35">
      <c r="A454" s="87" t="s">
        <v>418</v>
      </c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30">
        <f t="shared" si="51"/>
        <v>0</v>
      </c>
      <c r="V454" s="7"/>
      <c r="W454" s="38"/>
      <c r="X454" s="7"/>
      <c r="Y454" s="7"/>
      <c r="Z454" s="32">
        <f t="shared" si="52"/>
        <v>0</v>
      </c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</row>
    <row r="455" spans="1:59" ht="39.75" customHeight="1" x14ac:dyDescent="0.35">
      <c r="A455" s="73">
        <v>1</v>
      </c>
      <c r="B455" s="40" t="s">
        <v>32</v>
      </c>
      <c r="C455" s="29">
        <v>2803.6</v>
      </c>
      <c r="D455" s="28">
        <v>0</v>
      </c>
      <c r="E455" s="28">
        <v>0</v>
      </c>
      <c r="F455" s="28">
        <v>0</v>
      </c>
      <c r="G455" s="28">
        <v>0</v>
      </c>
      <c r="H455" s="28">
        <v>0</v>
      </c>
      <c r="I455" s="28">
        <v>0</v>
      </c>
      <c r="J455" s="28">
        <v>0</v>
      </c>
      <c r="K455" s="28">
        <v>0</v>
      </c>
      <c r="L455" s="28">
        <v>0</v>
      </c>
      <c r="M455" s="28">
        <v>0</v>
      </c>
      <c r="N455" s="28">
        <v>21000</v>
      </c>
      <c r="O455" s="28">
        <v>0</v>
      </c>
      <c r="P455" s="28">
        <v>0</v>
      </c>
      <c r="Q455" s="28">
        <v>21000</v>
      </c>
      <c r="R455" s="29">
        <v>6170.77</v>
      </c>
      <c r="S455" s="28">
        <v>2100</v>
      </c>
      <c r="T455" s="28">
        <v>12729.23</v>
      </c>
      <c r="U455" s="30">
        <f t="shared" si="51"/>
        <v>0</v>
      </c>
      <c r="V455" s="7"/>
      <c r="W455" s="38"/>
      <c r="X455" s="7"/>
      <c r="Y455" s="7"/>
      <c r="Z455" s="32">
        <f t="shared" si="52"/>
        <v>0</v>
      </c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</row>
    <row r="456" spans="1:59" ht="39.75" customHeight="1" x14ac:dyDescent="0.35">
      <c r="A456" s="73">
        <v>2</v>
      </c>
      <c r="B456" s="40" t="s">
        <v>142</v>
      </c>
      <c r="C456" s="29">
        <v>4522</v>
      </c>
      <c r="D456" s="28">
        <v>0</v>
      </c>
      <c r="E456" s="28">
        <v>0</v>
      </c>
      <c r="F456" s="28">
        <v>0</v>
      </c>
      <c r="G456" s="28">
        <v>4300</v>
      </c>
      <c r="H456" s="28">
        <v>15800</v>
      </c>
      <c r="I456" s="28">
        <v>3000</v>
      </c>
      <c r="J456" s="28">
        <v>3600</v>
      </c>
      <c r="K456" s="28">
        <v>0</v>
      </c>
      <c r="L456" s="28">
        <v>0</v>
      </c>
      <c r="M456" s="28">
        <v>0</v>
      </c>
      <c r="N456" s="28">
        <v>0</v>
      </c>
      <c r="O456" s="28">
        <v>0</v>
      </c>
      <c r="P456" s="28">
        <v>0</v>
      </c>
      <c r="Q456" s="28">
        <v>26700</v>
      </c>
      <c r="R456" s="29">
        <v>7845.7</v>
      </c>
      <c r="S456" s="28">
        <v>2670</v>
      </c>
      <c r="T456" s="28">
        <v>16184.3</v>
      </c>
      <c r="U456" s="30">
        <f t="shared" si="51"/>
        <v>0</v>
      </c>
      <c r="V456" s="31"/>
      <c r="W456" s="31"/>
      <c r="X456" s="31"/>
      <c r="Z456" s="32">
        <f t="shared" si="52"/>
        <v>0</v>
      </c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</row>
    <row r="457" spans="1:59" ht="39.75" customHeight="1" x14ac:dyDescent="0.35">
      <c r="A457" s="73">
        <v>3</v>
      </c>
      <c r="B457" s="40" t="s">
        <v>208</v>
      </c>
      <c r="C457" s="29">
        <v>2804.4</v>
      </c>
      <c r="D457" s="28">
        <v>0</v>
      </c>
      <c r="E457" s="28">
        <v>0</v>
      </c>
      <c r="F457" s="28">
        <v>0</v>
      </c>
      <c r="G457" s="28">
        <v>2700</v>
      </c>
      <c r="H457" s="28">
        <v>0</v>
      </c>
      <c r="I457" s="28">
        <v>0</v>
      </c>
      <c r="J457" s="28">
        <v>0</v>
      </c>
      <c r="K457" s="28">
        <v>0</v>
      </c>
      <c r="L457" s="28">
        <v>0</v>
      </c>
      <c r="M457" s="28">
        <v>0</v>
      </c>
      <c r="N457" s="28">
        <v>0</v>
      </c>
      <c r="O457" s="28">
        <v>0</v>
      </c>
      <c r="P457" s="28">
        <v>0</v>
      </c>
      <c r="Q457" s="28">
        <v>2700</v>
      </c>
      <c r="R457" s="29">
        <v>793.38</v>
      </c>
      <c r="S457" s="28">
        <v>270</v>
      </c>
      <c r="T457" s="28">
        <v>1636.62</v>
      </c>
      <c r="U457" s="30">
        <f t="shared" si="51"/>
        <v>0</v>
      </c>
      <c r="V457" s="31"/>
      <c r="W457" s="31"/>
      <c r="X457" s="31"/>
      <c r="Z457" s="32">
        <f t="shared" si="52"/>
        <v>0</v>
      </c>
      <c r="AA457" s="31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</row>
    <row r="458" spans="1:59" ht="39.75" customHeight="1" x14ac:dyDescent="0.35">
      <c r="A458" s="73">
        <v>4</v>
      </c>
      <c r="B458" s="40" t="s">
        <v>82</v>
      </c>
      <c r="C458" s="29">
        <v>2789.9</v>
      </c>
      <c r="D458" s="28">
        <v>0</v>
      </c>
      <c r="E458" s="28">
        <v>0</v>
      </c>
      <c r="F458" s="28">
        <v>0</v>
      </c>
      <c r="G458" s="28">
        <v>2700</v>
      </c>
      <c r="H458" s="28">
        <v>9800</v>
      </c>
      <c r="I458" s="28">
        <v>1800</v>
      </c>
      <c r="J458" s="28">
        <v>2200</v>
      </c>
      <c r="K458" s="28">
        <v>0</v>
      </c>
      <c r="L458" s="28">
        <v>0</v>
      </c>
      <c r="M458" s="28">
        <v>0</v>
      </c>
      <c r="N458" s="28">
        <v>0</v>
      </c>
      <c r="O458" s="28">
        <v>0</v>
      </c>
      <c r="P458" s="28">
        <v>0</v>
      </c>
      <c r="Q458" s="28">
        <v>16500</v>
      </c>
      <c r="R458" s="29">
        <v>4848.46</v>
      </c>
      <c r="S458" s="28">
        <v>1650</v>
      </c>
      <c r="T458" s="28">
        <v>10001.540000000001</v>
      </c>
      <c r="U458" s="30">
        <f t="shared" si="51"/>
        <v>0</v>
      </c>
      <c r="V458" s="31"/>
      <c r="W458" s="31"/>
      <c r="X458" s="31"/>
      <c r="Z458" s="32">
        <f t="shared" si="52"/>
        <v>0</v>
      </c>
      <c r="AA458" s="31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</row>
    <row r="459" spans="1:59" ht="39.75" customHeight="1" x14ac:dyDescent="0.35">
      <c r="A459" s="73">
        <v>5</v>
      </c>
      <c r="B459" s="40" t="s">
        <v>295</v>
      </c>
      <c r="C459" s="29">
        <v>2972</v>
      </c>
      <c r="D459" s="28">
        <v>0</v>
      </c>
      <c r="E459" s="28">
        <v>0</v>
      </c>
      <c r="F459" s="28">
        <v>0</v>
      </c>
      <c r="G459" s="28">
        <v>0</v>
      </c>
      <c r="H459" s="28">
        <v>0</v>
      </c>
      <c r="I459" s="28">
        <v>0</v>
      </c>
      <c r="J459" s="28">
        <v>0</v>
      </c>
      <c r="K459" s="28">
        <v>0</v>
      </c>
      <c r="L459" s="28">
        <v>0</v>
      </c>
      <c r="M459" s="28">
        <v>0</v>
      </c>
      <c r="N459" s="28">
        <v>32199.999999999996</v>
      </c>
      <c r="O459" s="28">
        <v>0</v>
      </c>
      <c r="P459" s="28">
        <v>0</v>
      </c>
      <c r="Q459" s="28">
        <v>32199.999999999996</v>
      </c>
      <c r="R459" s="29">
        <v>9461.85</v>
      </c>
      <c r="S459" s="28">
        <v>3220</v>
      </c>
      <c r="T459" s="28">
        <v>19518.150000000001</v>
      </c>
      <c r="U459" s="30">
        <f t="shared" si="51"/>
        <v>0</v>
      </c>
      <c r="V459" s="31"/>
      <c r="W459" s="31"/>
      <c r="X459" s="31"/>
      <c r="Z459" s="32">
        <f t="shared" si="52"/>
        <v>0</v>
      </c>
      <c r="AA459" s="31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</row>
    <row r="460" spans="1:59" ht="39.75" customHeight="1" x14ac:dyDescent="0.35">
      <c r="A460" s="73">
        <v>6</v>
      </c>
      <c r="B460" s="40" t="s">
        <v>122</v>
      </c>
      <c r="C460" s="29">
        <v>3608.4</v>
      </c>
      <c r="D460" s="28">
        <v>0</v>
      </c>
      <c r="E460" s="28">
        <v>0</v>
      </c>
      <c r="F460" s="28">
        <v>0</v>
      </c>
      <c r="G460" s="28">
        <v>0</v>
      </c>
      <c r="H460" s="28">
        <v>0</v>
      </c>
      <c r="I460" s="28">
        <v>0</v>
      </c>
      <c r="J460" s="28">
        <v>0</v>
      </c>
      <c r="K460" s="28">
        <v>0</v>
      </c>
      <c r="L460" s="28">
        <v>0</v>
      </c>
      <c r="M460" s="28">
        <v>0</v>
      </c>
      <c r="N460" s="28">
        <v>28000</v>
      </c>
      <c r="O460" s="28">
        <v>0</v>
      </c>
      <c r="P460" s="28">
        <v>0</v>
      </c>
      <c r="Q460" s="28">
        <v>28000</v>
      </c>
      <c r="R460" s="29">
        <v>8227.7000000000007</v>
      </c>
      <c r="S460" s="28">
        <v>2800</v>
      </c>
      <c r="T460" s="28">
        <v>16972.3</v>
      </c>
      <c r="U460" s="30">
        <f t="shared" si="51"/>
        <v>0</v>
      </c>
      <c r="V460" s="31"/>
      <c r="W460" s="31"/>
      <c r="X460" s="31"/>
      <c r="Z460" s="32">
        <f t="shared" si="52"/>
        <v>0</v>
      </c>
      <c r="AA460" s="31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</row>
    <row r="461" spans="1:59" ht="39.75" customHeight="1" x14ac:dyDescent="0.35">
      <c r="A461" s="73">
        <v>7</v>
      </c>
      <c r="B461" s="40" t="s">
        <v>437</v>
      </c>
      <c r="C461" s="29">
        <v>3673</v>
      </c>
      <c r="D461" s="28">
        <v>0</v>
      </c>
      <c r="E461" s="28">
        <v>0</v>
      </c>
      <c r="F461" s="28">
        <v>0</v>
      </c>
      <c r="G461" s="28">
        <v>0</v>
      </c>
      <c r="H461" s="28">
        <v>0</v>
      </c>
      <c r="I461" s="28">
        <v>0</v>
      </c>
      <c r="J461" s="28">
        <v>0</v>
      </c>
      <c r="K461" s="28">
        <v>0</v>
      </c>
      <c r="L461" s="28">
        <v>0</v>
      </c>
      <c r="M461" s="28">
        <v>0</v>
      </c>
      <c r="N461" s="28">
        <v>27000</v>
      </c>
      <c r="O461" s="28">
        <v>0</v>
      </c>
      <c r="P461" s="28">
        <v>0</v>
      </c>
      <c r="Q461" s="28">
        <v>27000</v>
      </c>
      <c r="R461" s="29">
        <v>7933.85</v>
      </c>
      <c r="S461" s="28">
        <v>2700</v>
      </c>
      <c r="T461" s="28">
        <v>16366.15</v>
      </c>
      <c r="U461" s="30">
        <f t="shared" si="51"/>
        <v>0</v>
      </c>
      <c r="V461" s="35"/>
      <c r="W461" s="35"/>
      <c r="X461" s="35"/>
      <c r="Y461" s="36"/>
      <c r="Z461" s="32">
        <f t="shared" si="52"/>
        <v>0</v>
      </c>
      <c r="AA461" s="35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</row>
    <row r="462" spans="1:59" ht="39.75" customHeight="1" x14ac:dyDescent="0.35">
      <c r="A462" s="73">
        <v>8</v>
      </c>
      <c r="B462" s="40" t="s">
        <v>296</v>
      </c>
      <c r="C462" s="29">
        <v>2500.6</v>
      </c>
      <c r="D462" s="28">
        <v>0</v>
      </c>
      <c r="E462" s="28">
        <v>0</v>
      </c>
      <c r="F462" s="28">
        <v>0</v>
      </c>
      <c r="G462" s="28">
        <v>0</v>
      </c>
      <c r="H462" s="28">
        <v>0</v>
      </c>
      <c r="I462" s="28">
        <v>0</v>
      </c>
      <c r="J462" s="28">
        <v>0</v>
      </c>
      <c r="K462" s="28">
        <v>0</v>
      </c>
      <c r="L462" s="28">
        <v>0</v>
      </c>
      <c r="M462" s="28">
        <v>0</v>
      </c>
      <c r="N462" s="28">
        <v>28000</v>
      </c>
      <c r="O462" s="28">
        <v>0</v>
      </c>
      <c r="P462" s="28">
        <v>0</v>
      </c>
      <c r="Q462" s="28">
        <v>28000</v>
      </c>
      <c r="R462" s="29">
        <v>8227.7000000000007</v>
      </c>
      <c r="S462" s="28">
        <v>2800</v>
      </c>
      <c r="T462" s="28">
        <v>16972.3</v>
      </c>
      <c r="U462" s="30">
        <f t="shared" si="51"/>
        <v>0</v>
      </c>
      <c r="V462" s="31"/>
      <c r="W462" s="31"/>
      <c r="X462" s="31"/>
      <c r="Z462" s="32">
        <f t="shared" si="52"/>
        <v>0</v>
      </c>
      <c r="AA462" s="31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</row>
    <row r="463" spans="1:59" ht="39.75" customHeight="1" x14ac:dyDescent="0.35">
      <c r="A463" s="73">
        <v>9</v>
      </c>
      <c r="B463" s="40" t="s">
        <v>458</v>
      </c>
      <c r="C463" s="29">
        <v>0</v>
      </c>
      <c r="D463" s="28">
        <v>0</v>
      </c>
      <c r="E463" s="28">
        <v>100</v>
      </c>
      <c r="F463" s="28">
        <v>0</v>
      </c>
      <c r="G463" s="28">
        <v>0</v>
      </c>
      <c r="H463" s="28">
        <v>0</v>
      </c>
      <c r="I463" s="28">
        <v>0</v>
      </c>
      <c r="J463" s="28">
        <v>0</v>
      </c>
      <c r="K463" s="28">
        <v>0</v>
      </c>
      <c r="L463" s="28">
        <v>0</v>
      </c>
      <c r="M463" s="28">
        <v>0</v>
      </c>
      <c r="N463" s="28">
        <v>0</v>
      </c>
      <c r="O463" s="28">
        <v>0</v>
      </c>
      <c r="P463" s="28">
        <v>0</v>
      </c>
      <c r="Q463" s="28">
        <v>100</v>
      </c>
      <c r="R463" s="29">
        <v>29.38</v>
      </c>
      <c r="S463" s="28">
        <v>10</v>
      </c>
      <c r="T463" s="28">
        <v>60.62</v>
      </c>
      <c r="U463" s="30">
        <f t="shared" si="51"/>
        <v>0</v>
      </c>
      <c r="V463" s="31"/>
      <c r="W463" s="31"/>
      <c r="X463" s="31"/>
      <c r="Z463" s="32">
        <f t="shared" si="52"/>
        <v>0</v>
      </c>
      <c r="AA463" s="31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</row>
    <row r="464" spans="1:59" ht="39.75" customHeight="1" x14ac:dyDescent="0.35">
      <c r="A464" s="71"/>
      <c r="B464" s="75" t="s">
        <v>472</v>
      </c>
      <c r="C464" s="19">
        <v>25673.899999999998</v>
      </c>
      <c r="D464" s="19">
        <v>0</v>
      </c>
      <c r="E464" s="19">
        <v>100</v>
      </c>
      <c r="F464" s="19">
        <v>0</v>
      </c>
      <c r="G464" s="19">
        <v>9700</v>
      </c>
      <c r="H464" s="19">
        <v>25600</v>
      </c>
      <c r="I464" s="19">
        <v>4800</v>
      </c>
      <c r="J464" s="19">
        <v>5800</v>
      </c>
      <c r="K464" s="19">
        <v>0</v>
      </c>
      <c r="L464" s="19">
        <v>0</v>
      </c>
      <c r="M464" s="19">
        <v>0</v>
      </c>
      <c r="N464" s="19">
        <v>136200</v>
      </c>
      <c r="O464" s="19">
        <v>0</v>
      </c>
      <c r="P464" s="19">
        <v>0</v>
      </c>
      <c r="Q464" s="19">
        <v>182200</v>
      </c>
      <c r="R464" s="19">
        <v>53538.79</v>
      </c>
      <c r="S464" s="19">
        <v>18220</v>
      </c>
      <c r="T464" s="19">
        <v>110441.21</v>
      </c>
      <c r="U464" s="30">
        <f t="shared" si="51"/>
        <v>0</v>
      </c>
      <c r="V464" s="37">
        <f>Q464-Q457-Q458-Q459-Q460-Q461-Q462-Q463-Q456-Q455</f>
        <v>0</v>
      </c>
      <c r="W464" s="37">
        <f>R464-R457-R458-R459-R460-R461-R462-R463-R456-R455</f>
        <v>0</v>
      </c>
      <c r="X464" s="37">
        <f>S464-S457-S458-S459-S460-S461-S462-S463-S456-S455</f>
        <v>0</v>
      </c>
      <c r="Y464" s="37">
        <f>T464-T457-T458-T459-T460-T461-T462-T463-T456-T455</f>
        <v>2.1827872842550278E-11</v>
      </c>
      <c r="Z464" s="32">
        <f t="shared" si="52"/>
        <v>0</v>
      </c>
      <c r="AA464" s="37">
        <f>D464-D463-D462-D461-D460-D459-D458-D457-D456-D455</f>
        <v>0</v>
      </c>
      <c r="AB464" s="37">
        <f t="shared" ref="AB464:AM464" si="60">E464-E463-E462-E461-E460-E459-E458-E457-E456-E455</f>
        <v>0</v>
      </c>
      <c r="AC464" s="37">
        <f t="shared" si="60"/>
        <v>0</v>
      </c>
      <c r="AD464" s="37">
        <f t="shared" si="60"/>
        <v>0</v>
      </c>
      <c r="AE464" s="37">
        <f t="shared" si="60"/>
        <v>0</v>
      </c>
      <c r="AF464" s="37">
        <f t="shared" si="60"/>
        <v>0</v>
      </c>
      <c r="AG464" s="37">
        <f t="shared" si="60"/>
        <v>0</v>
      </c>
      <c r="AH464" s="37">
        <f t="shared" si="60"/>
        <v>0</v>
      </c>
      <c r="AI464" s="37">
        <f t="shared" si="60"/>
        <v>0</v>
      </c>
      <c r="AJ464" s="37">
        <f t="shared" si="60"/>
        <v>0</v>
      </c>
      <c r="AK464" s="37">
        <f t="shared" si="60"/>
        <v>0</v>
      </c>
      <c r="AL464" s="37">
        <f t="shared" si="60"/>
        <v>0</v>
      </c>
      <c r="AM464" s="37">
        <f t="shared" si="60"/>
        <v>0</v>
      </c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</row>
    <row r="465" spans="1:59" ht="39.75" customHeight="1" x14ac:dyDescent="0.35">
      <c r="A465" s="87" t="s">
        <v>419</v>
      </c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30">
        <f t="shared" si="51"/>
        <v>0</v>
      </c>
      <c r="V465" s="7"/>
      <c r="W465" s="38"/>
      <c r="X465" s="7"/>
      <c r="Y465" s="7"/>
      <c r="Z465" s="32">
        <f t="shared" si="52"/>
        <v>0</v>
      </c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</row>
    <row r="466" spans="1:59" ht="39.75" customHeight="1" x14ac:dyDescent="0.35">
      <c r="A466" s="22">
        <v>1</v>
      </c>
      <c r="B466" s="39" t="s">
        <v>117</v>
      </c>
      <c r="C466" s="28">
        <v>2648.68</v>
      </c>
      <c r="D466" s="28">
        <v>0</v>
      </c>
      <c r="E466" s="28">
        <v>0</v>
      </c>
      <c r="F466" s="28">
        <v>0</v>
      </c>
      <c r="G466" s="28">
        <v>2500</v>
      </c>
      <c r="H466" s="28">
        <v>0</v>
      </c>
      <c r="I466" s="28">
        <v>0</v>
      </c>
      <c r="J466" s="28">
        <v>0</v>
      </c>
      <c r="K466" s="28">
        <v>0</v>
      </c>
      <c r="L466" s="28">
        <v>0</v>
      </c>
      <c r="M466" s="28">
        <v>0</v>
      </c>
      <c r="N466" s="28">
        <v>0</v>
      </c>
      <c r="O466" s="28">
        <v>0</v>
      </c>
      <c r="P466" s="28">
        <v>0</v>
      </c>
      <c r="Q466" s="28">
        <v>2500</v>
      </c>
      <c r="R466" s="29">
        <v>734.62</v>
      </c>
      <c r="S466" s="28">
        <v>250</v>
      </c>
      <c r="T466" s="28">
        <v>1515.38</v>
      </c>
      <c r="U466" s="30">
        <f t="shared" si="51"/>
        <v>0</v>
      </c>
      <c r="V466" s="41"/>
      <c r="W466" s="41"/>
      <c r="X466" s="41"/>
      <c r="Y466" s="7"/>
      <c r="Z466" s="32">
        <f t="shared" si="52"/>
        <v>0</v>
      </c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</row>
    <row r="467" spans="1:59" ht="39.75" customHeight="1" x14ac:dyDescent="0.35">
      <c r="A467" s="22">
        <v>2</v>
      </c>
      <c r="B467" s="39" t="s">
        <v>87</v>
      </c>
      <c r="C467" s="28">
        <v>5754.4</v>
      </c>
      <c r="D467" s="28">
        <v>0</v>
      </c>
      <c r="E467" s="28">
        <v>0</v>
      </c>
      <c r="F467" s="28">
        <v>0</v>
      </c>
      <c r="G467" s="28">
        <v>0</v>
      </c>
      <c r="H467" s="28">
        <v>16300</v>
      </c>
      <c r="I467" s="28">
        <v>0</v>
      </c>
      <c r="J467" s="28">
        <v>0</v>
      </c>
      <c r="K467" s="28">
        <v>0</v>
      </c>
      <c r="L467" s="28">
        <v>0</v>
      </c>
      <c r="M467" s="28">
        <v>0</v>
      </c>
      <c r="N467" s="28">
        <v>42200</v>
      </c>
      <c r="O467" s="28">
        <v>0</v>
      </c>
      <c r="P467" s="28">
        <v>0</v>
      </c>
      <c r="Q467" s="28">
        <v>58500</v>
      </c>
      <c r="R467" s="29">
        <v>17190.009999999998</v>
      </c>
      <c r="S467" s="28">
        <v>5850</v>
      </c>
      <c r="T467" s="28">
        <v>35459.99</v>
      </c>
      <c r="U467" s="30">
        <f t="shared" si="51"/>
        <v>0</v>
      </c>
      <c r="V467" s="41"/>
      <c r="W467" s="41"/>
      <c r="X467" s="41"/>
      <c r="Y467" s="7"/>
      <c r="Z467" s="32">
        <f t="shared" si="52"/>
        <v>0</v>
      </c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</row>
    <row r="468" spans="1:59" ht="39.75" customHeight="1" x14ac:dyDescent="0.35">
      <c r="A468" s="22">
        <v>3</v>
      </c>
      <c r="B468" s="39" t="s">
        <v>211</v>
      </c>
      <c r="C468" s="28">
        <v>7110.3</v>
      </c>
      <c r="D468" s="28">
        <v>0</v>
      </c>
      <c r="E468" s="28">
        <v>0</v>
      </c>
      <c r="F468" s="28">
        <v>0</v>
      </c>
      <c r="G468" s="28">
        <v>0</v>
      </c>
      <c r="H468" s="28">
        <v>0</v>
      </c>
      <c r="I468" s="28">
        <v>0</v>
      </c>
      <c r="J468" s="28">
        <v>0</v>
      </c>
      <c r="K468" s="28">
        <v>0</v>
      </c>
      <c r="L468" s="28">
        <v>0</v>
      </c>
      <c r="M468" s="28">
        <v>0</v>
      </c>
      <c r="N468" s="28">
        <v>62400</v>
      </c>
      <c r="O468" s="28">
        <v>0</v>
      </c>
      <c r="P468" s="28">
        <v>0</v>
      </c>
      <c r="Q468" s="28">
        <v>62400</v>
      </c>
      <c r="R468" s="29">
        <v>18336.009999999998</v>
      </c>
      <c r="S468" s="28">
        <v>6240</v>
      </c>
      <c r="T468" s="28">
        <v>37823.99</v>
      </c>
      <c r="U468" s="30">
        <f t="shared" si="51"/>
        <v>0</v>
      </c>
      <c r="V468" s="41"/>
      <c r="W468" s="41"/>
      <c r="X468" s="41"/>
      <c r="Y468" s="7"/>
      <c r="Z468" s="32">
        <f t="shared" si="52"/>
        <v>0</v>
      </c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</row>
    <row r="469" spans="1:59" ht="39.75" customHeight="1" x14ac:dyDescent="0.35">
      <c r="A469" s="22">
        <v>4</v>
      </c>
      <c r="B469" s="39" t="s">
        <v>36</v>
      </c>
      <c r="C469" s="28">
        <v>5169</v>
      </c>
      <c r="D469" s="28">
        <v>0</v>
      </c>
      <c r="E469" s="28">
        <v>0</v>
      </c>
      <c r="F469" s="28">
        <v>0</v>
      </c>
      <c r="G469" s="28">
        <v>0</v>
      </c>
      <c r="H469" s="28">
        <v>14700</v>
      </c>
      <c r="I469" s="28">
        <v>0</v>
      </c>
      <c r="J469" s="28">
        <v>0</v>
      </c>
      <c r="K469" s="28">
        <v>0</v>
      </c>
      <c r="L469" s="28">
        <v>0</v>
      </c>
      <c r="M469" s="28">
        <v>0</v>
      </c>
      <c r="N469" s="28">
        <v>0</v>
      </c>
      <c r="O469" s="28">
        <v>0</v>
      </c>
      <c r="P469" s="28">
        <v>0</v>
      </c>
      <c r="Q469" s="28">
        <v>14700</v>
      </c>
      <c r="R469" s="29">
        <v>4319.54</v>
      </c>
      <c r="S469" s="28">
        <v>1470</v>
      </c>
      <c r="T469" s="28">
        <v>8910.4599999999991</v>
      </c>
      <c r="U469" s="30">
        <f t="shared" ref="U469:U532" si="61">Q469-R469-S469-T469</f>
        <v>0</v>
      </c>
      <c r="V469" s="41"/>
      <c r="W469" s="41"/>
      <c r="X469" s="41"/>
      <c r="Y469" s="7"/>
      <c r="Z469" s="32">
        <f t="shared" ref="Z469:Z532" si="62">Q469-SUM(D469:P469)</f>
        <v>0</v>
      </c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</row>
    <row r="470" spans="1:59" ht="39.75" customHeight="1" x14ac:dyDescent="0.35">
      <c r="A470" s="22">
        <v>5</v>
      </c>
      <c r="B470" s="39" t="s">
        <v>212</v>
      </c>
      <c r="C470" s="28">
        <v>3183.6</v>
      </c>
      <c r="D470" s="28">
        <v>0</v>
      </c>
      <c r="E470" s="28">
        <v>0</v>
      </c>
      <c r="F470" s="28">
        <v>0</v>
      </c>
      <c r="G470" s="28">
        <v>3000</v>
      </c>
      <c r="H470" s="28">
        <v>9000</v>
      </c>
      <c r="I470" s="28">
        <v>2000</v>
      </c>
      <c r="J470" s="28">
        <v>2400</v>
      </c>
      <c r="K470" s="28">
        <v>0</v>
      </c>
      <c r="L470" s="28">
        <v>0</v>
      </c>
      <c r="M470" s="28">
        <v>0</v>
      </c>
      <c r="N470" s="28">
        <v>27960</v>
      </c>
      <c r="O470" s="28">
        <v>0</v>
      </c>
      <c r="P470" s="28">
        <v>0</v>
      </c>
      <c r="Q470" s="28">
        <v>44360</v>
      </c>
      <c r="R470" s="29">
        <v>13035.02</v>
      </c>
      <c r="S470" s="28">
        <v>4436</v>
      </c>
      <c r="T470" s="28">
        <v>26888.98</v>
      </c>
      <c r="U470" s="30">
        <f t="shared" si="61"/>
        <v>0</v>
      </c>
      <c r="V470" s="41"/>
      <c r="W470" s="41"/>
      <c r="X470" s="41"/>
      <c r="Y470" s="7"/>
      <c r="Z470" s="32">
        <f t="shared" si="62"/>
        <v>0</v>
      </c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</row>
    <row r="471" spans="1:59" ht="39.75" customHeight="1" x14ac:dyDescent="0.35">
      <c r="A471" s="22">
        <v>6</v>
      </c>
      <c r="B471" s="39" t="s">
        <v>77</v>
      </c>
      <c r="C471" s="28">
        <v>3580.1</v>
      </c>
      <c r="D471" s="28">
        <v>0</v>
      </c>
      <c r="E471" s="28">
        <v>0</v>
      </c>
      <c r="F471" s="28">
        <v>0</v>
      </c>
      <c r="G471" s="28">
        <v>3400</v>
      </c>
      <c r="H471" s="28">
        <v>10200</v>
      </c>
      <c r="I471" s="28">
        <v>2200</v>
      </c>
      <c r="J471" s="28">
        <v>2600</v>
      </c>
      <c r="K471" s="28">
        <v>0</v>
      </c>
      <c r="L471" s="28">
        <v>0</v>
      </c>
      <c r="M471" s="28">
        <v>0</v>
      </c>
      <c r="N471" s="28">
        <v>0</v>
      </c>
      <c r="O471" s="28">
        <v>0</v>
      </c>
      <c r="P471" s="28">
        <v>0</v>
      </c>
      <c r="Q471" s="28">
        <v>18400</v>
      </c>
      <c r="R471" s="29">
        <v>5406.77</v>
      </c>
      <c r="S471" s="28">
        <v>1840</v>
      </c>
      <c r="T471" s="28">
        <v>11153.23</v>
      </c>
      <c r="U471" s="30">
        <f t="shared" si="61"/>
        <v>0</v>
      </c>
      <c r="V471" s="41"/>
      <c r="W471" s="41"/>
      <c r="X471" s="41"/>
      <c r="Y471" s="7"/>
      <c r="Z471" s="32">
        <f t="shared" si="62"/>
        <v>0</v>
      </c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</row>
    <row r="472" spans="1:59" ht="39.75" customHeight="1" x14ac:dyDescent="0.35">
      <c r="A472" s="22">
        <v>7</v>
      </c>
      <c r="B472" s="39" t="s">
        <v>114</v>
      </c>
      <c r="C472" s="28">
        <v>1269.0999999999999</v>
      </c>
      <c r="D472" s="28">
        <v>0</v>
      </c>
      <c r="E472" s="28">
        <v>0</v>
      </c>
      <c r="F472" s="28">
        <v>0</v>
      </c>
      <c r="G472" s="28">
        <v>0</v>
      </c>
      <c r="H472" s="28">
        <v>0</v>
      </c>
      <c r="I472" s="28">
        <v>0</v>
      </c>
      <c r="J472" s="28">
        <v>0</v>
      </c>
      <c r="K472" s="28">
        <v>0</v>
      </c>
      <c r="L472" s="28">
        <v>0</v>
      </c>
      <c r="M472" s="28">
        <v>0</v>
      </c>
      <c r="N472" s="28">
        <v>12000</v>
      </c>
      <c r="O472" s="28">
        <v>0</v>
      </c>
      <c r="P472" s="28">
        <v>0</v>
      </c>
      <c r="Q472" s="28">
        <v>12000</v>
      </c>
      <c r="R472" s="29">
        <v>3526.16</v>
      </c>
      <c r="S472" s="28">
        <v>1200</v>
      </c>
      <c r="T472" s="28">
        <v>7273.84</v>
      </c>
      <c r="U472" s="30">
        <f t="shared" si="61"/>
        <v>0</v>
      </c>
      <c r="V472" s="41"/>
      <c r="W472" s="41"/>
      <c r="X472" s="41"/>
      <c r="Y472" s="7"/>
      <c r="Z472" s="32">
        <f t="shared" si="62"/>
        <v>0</v>
      </c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</row>
    <row r="473" spans="1:59" ht="39.75" customHeight="1" x14ac:dyDescent="0.35">
      <c r="A473" s="22">
        <v>8</v>
      </c>
      <c r="B473" s="39" t="s">
        <v>116</v>
      </c>
      <c r="C473" s="28">
        <v>1657</v>
      </c>
      <c r="D473" s="28">
        <v>0</v>
      </c>
      <c r="E473" s="28">
        <v>0</v>
      </c>
      <c r="F473" s="28">
        <v>0</v>
      </c>
      <c r="G473" s="28">
        <v>1600</v>
      </c>
      <c r="H473" s="28">
        <v>0</v>
      </c>
      <c r="I473" s="28">
        <v>0</v>
      </c>
      <c r="J473" s="28">
        <v>0</v>
      </c>
      <c r="K473" s="28">
        <v>0</v>
      </c>
      <c r="L473" s="28">
        <v>0</v>
      </c>
      <c r="M473" s="28">
        <v>0</v>
      </c>
      <c r="N473" s="28">
        <v>0</v>
      </c>
      <c r="O473" s="28">
        <v>0</v>
      </c>
      <c r="P473" s="28">
        <v>0</v>
      </c>
      <c r="Q473" s="28">
        <v>1600</v>
      </c>
      <c r="R473" s="29">
        <v>470.14</v>
      </c>
      <c r="S473" s="28">
        <v>160</v>
      </c>
      <c r="T473" s="28">
        <v>969.86</v>
      </c>
      <c r="U473" s="30">
        <f t="shared" si="61"/>
        <v>0</v>
      </c>
      <c r="V473" s="31"/>
      <c r="W473" s="31"/>
      <c r="X473" s="31"/>
      <c r="Z473" s="32">
        <f t="shared" si="62"/>
        <v>0</v>
      </c>
      <c r="AA473" s="31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</row>
    <row r="474" spans="1:59" ht="45" customHeight="1" x14ac:dyDescent="0.35">
      <c r="A474" s="71"/>
      <c r="B474" s="72" t="s">
        <v>473</v>
      </c>
      <c r="C474" s="19">
        <v>30372.179999999997</v>
      </c>
      <c r="D474" s="19">
        <v>0</v>
      </c>
      <c r="E474" s="19">
        <v>0</v>
      </c>
      <c r="F474" s="19">
        <v>0</v>
      </c>
      <c r="G474" s="19">
        <v>10500</v>
      </c>
      <c r="H474" s="19">
        <v>50200</v>
      </c>
      <c r="I474" s="19">
        <v>4200</v>
      </c>
      <c r="J474" s="19">
        <v>5000</v>
      </c>
      <c r="K474" s="19">
        <v>0</v>
      </c>
      <c r="L474" s="19">
        <v>0</v>
      </c>
      <c r="M474" s="19">
        <v>0</v>
      </c>
      <c r="N474" s="19">
        <v>144560</v>
      </c>
      <c r="O474" s="19">
        <v>0</v>
      </c>
      <c r="P474" s="19">
        <v>0</v>
      </c>
      <c r="Q474" s="19">
        <v>214460</v>
      </c>
      <c r="R474" s="19">
        <v>63018.27</v>
      </c>
      <c r="S474" s="19">
        <v>21446</v>
      </c>
      <c r="T474" s="19">
        <v>129995.73</v>
      </c>
      <c r="U474" s="30">
        <f t="shared" si="61"/>
        <v>0</v>
      </c>
      <c r="V474" s="37">
        <f>Q474-Q471-Q472-Q473-Q470-Q469-Q468-Q467-Q466</f>
        <v>0</v>
      </c>
      <c r="W474" s="37">
        <f>R474-R471-R472-R473-R470-R469-R468-R467-R466</f>
        <v>-4.6611603465862572E-12</v>
      </c>
      <c r="X474" s="37">
        <f>S474-S471-S472-S473-S470-S469-S468-S467-S466</f>
        <v>0</v>
      </c>
      <c r="Y474" s="37">
        <f>T474-T471-T472-T473-T470-T469-T468-T467-T466</f>
        <v>1.9099388737231493E-11</v>
      </c>
      <c r="Z474" s="32">
        <f t="shared" si="62"/>
        <v>0</v>
      </c>
      <c r="AA474" s="37">
        <f>D474-D473-D472-D471-D470-D469-D468-D467-D466</f>
        <v>0</v>
      </c>
      <c r="AB474" s="37">
        <f t="shared" ref="AB474:AM474" si="63">E474-E473-E472-E471-E470-E469-E468-E467-E466</f>
        <v>0</v>
      </c>
      <c r="AC474" s="37">
        <f t="shared" si="63"/>
        <v>0</v>
      </c>
      <c r="AD474" s="37">
        <f t="shared" si="63"/>
        <v>0</v>
      </c>
      <c r="AE474" s="37">
        <f t="shared" si="63"/>
        <v>0</v>
      </c>
      <c r="AF474" s="37">
        <f t="shared" si="63"/>
        <v>0</v>
      </c>
      <c r="AG474" s="37">
        <f t="shared" si="63"/>
        <v>0</v>
      </c>
      <c r="AH474" s="37">
        <f t="shared" si="63"/>
        <v>0</v>
      </c>
      <c r="AI474" s="37">
        <f t="shared" si="63"/>
        <v>0</v>
      </c>
      <c r="AJ474" s="37">
        <f t="shared" si="63"/>
        <v>0</v>
      </c>
      <c r="AK474" s="37">
        <f t="shared" si="63"/>
        <v>0</v>
      </c>
      <c r="AL474" s="37">
        <f t="shared" si="63"/>
        <v>0</v>
      </c>
      <c r="AM474" s="37">
        <f t="shared" si="63"/>
        <v>0</v>
      </c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</row>
    <row r="475" spans="1:59" ht="39.75" customHeight="1" x14ac:dyDescent="0.35">
      <c r="A475" s="87" t="s">
        <v>420</v>
      </c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30">
        <f t="shared" si="61"/>
        <v>0</v>
      </c>
      <c r="W475" s="42"/>
      <c r="Z475" s="32">
        <f t="shared" si="62"/>
        <v>0</v>
      </c>
    </row>
    <row r="476" spans="1:59" s="43" customFormat="1" ht="37.5" customHeight="1" x14ac:dyDescent="0.35">
      <c r="A476" s="22">
        <v>1</v>
      </c>
      <c r="B476" s="39" t="s">
        <v>159</v>
      </c>
      <c r="C476" s="28">
        <v>547.4</v>
      </c>
      <c r="D476" s="28">
        <v>0</v>
      </c>
      <c r="E476" s="28">
        <v>0</v>
      </c>
      <c r="F476" s="28">
        <v>0</v>
      </c>
      <c r="G476" s="28">
        <v>0</v>
      </c>
      <c r="H476" s="28">
        <v>0</v>
      </c>
      <c r="I476" s="28">
        <v>0</v>
      </c>
      <c r="J476" s="28">
        <v>0</v>
      </c>
      <c r="K476" s="28">
        <v>0</v>
      </c>
      <c r="L476" s="28">
        <v>0</v>
      </c>
      <c r="M476" s="28">
        <v>0</v>
      </c>
      <c r="N476" s="28">
        <v>14000</v>
      </c>
      <c r="O476" s="28">
        <v>0</v>
      </c>
      <c r="P476" s="28">
        <v>0</v>
      </c>
      <c r="Q476" s="28">
        <v>14000</v>
      </c>
      <c r="R476" s="29">
        <v>4113.8500000000004</v>
      </c>
      <c r="S476" s="28">
        <v>1400</v>
      </c>
      <c r="T476" s="28">
        <v>8486.15</v>
      </c>
      <c r="U476" s="30">
        <f t="shared" si="61"/>
        <v>0</v>
      </c>
      <c r="V476" s="31"/>
      <c r="W476" s="31"/>
      <c r="X476" s="31"/>
      <c r="Y476" s="8"/>
      <c r="Z476" s="32">
        <f t="shared" si="62"/>
        <v>0</v>
      </c>
      <c r="AA476" s="3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</row>
    <row r="477" spans="1:59" ht="39.75" customHeight="1" x14ac:dyDescent="0.35">
      <c r="A477" s="71"/>
      <c r="B477" s="79" t="s">
        <v>474</v>
      </c>
      <c r="C477" s="19">
        <v>547.4</v>
      </c>
      <c r="D477" s="19">
        <v>0</v>
      </c>
      <c r="E477" s="19">
        <v>0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14000</v>
      </c>
      <c r="O477" s="19">
        <v>0</v>
      </c>
      <c r="P477" s="19">
        <v>0</v>
      </c>
      <c r="Q477" s="19">
        <v>14000</v>
      </c>
      <c r="R477" s="19">
        <v>4113.8500000000004</v>
      </c>
      <c r="S477" s="19">
        <v>1400</v>
      </c>
      <c r="T477" s="19">
        <v>8486.15</v>
      </c>
      <c r="U477" s="30">
        <f t="shared" si="61"/>
        <v>0</v>
      </c>
      <c r="V477" s="37">
        <f>Q477-Q476</f>
        <v>0</v>
      </c>
      <c r="W477" s="37">
        <f>R477-R476</f>
        <v>0</v>
      </c>
      <c r="X477" s="37">
        <f>S477-S476</f>
        <v>0</v>
      </c>
      <c r="Y477" s="37">
        <f>T477-T476</f>
        <v>0</v>
      </c>
      <c r="Z477" s="32">
        <f t="shared" si="62"/>
        <v>0</v>
      </c>
      <c r="AA477" s="37">
        <f>D477-D476</f>
        <v>0</v>
      </c>
      <c r="AB477" s="37">
        <f t="shared" ref="AB477:AM477" si="64">E477-E476</f>
        <v>0</v>
      </c>
      <c r="AC477" s="37">
        <f t="shared" si="64"/>
        <v>0</v>
      </c>
      <c r="AD477" s="37">
        <f t="shared" si="64"/>
        <v>0</v>
      </c>
      <c r="AE477" s="37">
        <f t="shared" si="64"/>
        <v>0</v>
      </c>
      <c r="AF477" s="37">
        <f t="shared" si="64"/>
        <v>0</v>
      </c>
      <c r="AG477" s="37">
        <f t="shared" si="64"/>
        <v>0</v>
      </c>
      <c r="AH477" s="37">
        <f t="shared" si="64"/>
        <v>0</v>
      </c>
      <c r="AI477" s="37">
        <f t="shared" si="64"/>
        <v>0</v>
      </c>
      <c r="AJ477" s="37">
        <f t="shared" si="64"/>
        <v>0</v>
      </c>
      <c r="AK477" s="37">
        <f t="shared" si="64"/>
        <v>0</v>
      </c>
      <c r="AL477" s="37">
        <f t="shared" si="64"/>
        <v>0</v>
      </c>
      <c r="AM477" s="37">
        <f t="shared" si="64"/>
        <v>0</v>
      </c>
    </row>
    <row r="478" spans="1:59" ht="39.75" customHeight="1" x14ac:dyDescent="0.35">
      <c r="A478" s="87" t="s">
        <v>421</v>
      </c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30">
        <f t="shared" si="61"/>
        <v>0</v>
      </c>
      <c r="V478" s="7"/>
      <c r="W478" s="44"/>
      <c r="X478" s="7"/>
      <c r="Y478" s="7"/>
      <c r="Z478" s="32">
        <f t="shared" si="62"/>
        <v>0</v>
      </c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</row>
    <row r="479" spans="1:59" ht="39.75" customHeight="1" x14ac:dyDescent="0.35">
      <c r="A479" s="22">
        <v>1</v>
      </c>
      <c r="B479" s="45" t="s">
        <v>102</v>
      </c>
      <c r="C479" s="46">
        <v>3114.7</v>
      </c>
      <c r="D479" s="28">
        <v>0</v>
      </c>
      <c r="E479" s="28">
        <v>0</v>
      </c>
      <c r="F479" s="28">
        <v>0</v>
      </c>
      <c r="G479" s="28">
        <v>0</v>
      </c>
      <c r="H479" s="28">
        <v>0</v>
      </c>
      <c r="I479" s="28">
        <v>0</v>
      </c>
      <c r="J479" s="28">
        <v>0</v>
      </c>
      <c r="K479" s="28">
        <v>0</v>
      </c>
      <c r="L479" s="28">
        <v>0</v>
      </c>
      <c r="M479" s="28">
        <v>0</v>
      </c>
      <c r="N479" s="28">
        <v>0</v>
      </c>
      <c r="O479" s="28">
        <v>3500</v>
      </c>
      <c r="P479" s="28">
        <v>6000</v>
      </c>
      <c r="Q479" s="28">
        <v>9500</v>
      </c>
      <c r="R479" s="29">
        <v>2791.54</v>
      </c>
      <c r="S479" s="28">
        <v>950</v>
      </c>
      <c r="T479" s="28">
        <v>5758.46</v>
      </c>
      <c r="U479" s="30">
        <f t="shared" si="61"/>
        <v>0</v>
      </c>
      <c r="V479" s="31"/>
      <c r="W479" s="31"/>
      <c r="X479" s="31"/>
      <c r="Z479" s="32">
        <f t="shared" si="62"/>
        <v>0</v>
      </c>
      <c r="AA479" s="31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</row>
    <row r="480" spans="1:59" ht="39.75" customHeight="1" x14ac:dyDescent="0.35">
      <c r="A480" s="22">
        <v>2</v>
      </c>
      <c r="B480" s="45" t="s">
        <v>103</v>
      </c>
      <c r="C480" s="46">
        <v>2281.6999999999998</v>
      </c>
      <c r="D480" s="28">
        <v>0</v>
      </c>
      <c r="E480" s="28">
        <v>0</v>
      </c>
      <c r="F480" s="28">
        <v>0</v>
      </c>
      <c r="G480" s="28">
        <v>0</v>
      </c>
      <c r="H480" s="28">
        <v>0</v>
      </c>
      <c r="I480" s="28">
        <v>0</v>
      </c>
      <c r="J480" s="28">
        <v>0</v>
      </c>
      <c r="K480" s="28">
        <v>0</v>
      </c>
      <c r="L480" s="28">
        <v>0</v>
      </c>
      <c r="M480" s="28">
        <v>19000</v>
      </c>
      <c r="N480" s="28">
        <v>0</v>
      </c>
      <c r="O480" s="28">
        <v>2500</v>
      </c>
      <c r="P480" s="28">
        <v>4000</v>
      </c>
      <c r="Q480" s="28">
        <v>25500</v>
      </c>
      <c r="R480" s="29">
        <v>7493.08</v>
      </c>
      <c r="S480" s="28">
        <v>2550</v>
      </c>
      <c r="T480" s="28">
        <v>15456.92</v>
      </c>
      <c r="U480" s="30">
        <f t="shared" si="61"/>
        <v>0</v>
      </c>
      <c r="V480" s="31"/>
      <c r="W480" s="31"/>
      <c r="X480" s="31"/>
      <c r="Z480" s="32">
        <f t="shared" si="62"/>
        <v>0</v>
      </c>
      <c r="AA480" s="31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</row>
    <row r="481" spans="1:59" ht="39.75" customHeight="1" x14ac:dyDescent="0.35">
      <c r="A481" s="71"/>
      <c r="B481" s="76" t="s">
        <v>475</v>
      </c>
      <c r="C481" s="19">
        <v>5396.4</v>
      </c>
      <c r="D481" s="19">
        <v>0</v>
      </c>
      <c r="E481" s="19">
        <v>0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19000</v>
      </c>
      <c r="N481" s="19">
        <v>0</v>
      </c>
      <c r="O481" s="19">
        <v>6000</v>
      </c>
      <c r="P481" s="19">
        <v>10000</v>
      </c>
      <c r="Q481" s="19">
        <v>35000</v>
      </c>
      <c r="R481" s="19">
        <v>10284.620000000001</v>
      </c>
      <c r="S481" s="19">
        <v>3500</v>
      </c>
      <c r="T481" s="19">
        <v>21215.38</v>
      </c>
      <c r="U481" s="30">
        <f t="shared" si="61"/>
        <v>0</v>
      </c>
      <c r="V481" s="37">
        <f>Q481-Q479-Q480</f>
        <v>0</v>
      </c>
      <c r="W481" s="37">
        <f>R481-R479-R480</f>
        <v>0</v>
      </c>
      <c r="X481" s="37">
        <f>S481-S479-S480</f>
        <v>0</v>
      </c>
      <c r="Y481" s="37">
        <f>T481-T479-T480</f>
        <v>0</v>
      </c>
      <c r="Z481" s="32">
        <f t="shared" si="62"/>
        <v>0</v>
      </c>
      <c r="AA481" s="37">
        <f>D481-D480-D479</f>
        <v>0</v>
      </c>
      <c r="AB481" s="37">
        <f t="shared" ref="AB481:AM481" si="65">E481-E480-E479</f>
        <v>0</v>
      </c>
      <c r="AC481" s="37">
        <f t="shared" si="65"/>
        <v>0</v>
      </c>
      <c r="AD481" s="37">
        <f t="shared" si="65"/>
        <v>0</v>
      </c>
      <c r="AE481" s="37">
        <f t="shared" si="65"/>
        <v>0</v>
      </c>
      <c r="AF481" s="37">
        <f t="shared" si="65"/>
        <v>0</v>
      </c>
      <c r="AG481" s="37">
        <f t="shared" si="65"/>
        <v>0</v>
      </c>
      <c r="AH481" s="37">
        <f t="shared" si="65"/>
        <v>0</v>
      </c>
      <c r="AI481" s="37">
        <f t="shared" si="65"/>
        <v>0</v>
      </c>
      <c r="AJ481" s="37">
        <f t="shared" si="65"/>
        <v>0</v>
      </c>
      <c r="AK481" s="37">
        <f t="shared" si="65"/>
        <v>0</v>
      </c>
      <c r="AL481" s="37">
        <f t="shared" si="65"/>
        <v>0</v>
      </c>
      <c r="AM481" s="37">
        <f t="shared" si="65"/>
        <v>0</v>
      </c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</row>
    <row r="482" spans="1:59" ht="39.75" customHeight="1" x14ac:dyDescent="0.35">
      <c r="A482" s="87" t="s">
        <v>422</v>
      </c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30">
        <f t="shared" si="61"/>
        <v>0</v>
      </c>
      <c r="V482" s="41"/>
      <c r="W482" s="38"/>
      <c r="X482" s="41"/>
      <c r="Y482" s="7"/>
      <c r="Z482" s="32">
        <f t="shared" si="62"/>
        <v>0</v>
      </c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</row>
    <row r="483" spans="1:59" ht="39.75" customHeight="1" x14ac:dyDescent="0.35">
      <c r="A483" s="22">
        <v>1</v>
      </c>
      <c r="B483" s="47" t="s">
        <v>98</v>
      </c>
      <c r="C483" s="46">
        <v>2493.9</v>
      </c>
      <c r="D483" s="28">
        <v>0</v>
      </c>
      <c r="E483" s="28">
        <v>0</v>
      </c>
      <c r="F483" s="28">
        <v>0</v>
      </c>
      <c r="G483" s="28">
        <v>0</v>
      </c>
      <c r="H483" s="28">
        <v>0</v>
      </c>
      <c r="I483" s="28">
        <v>0</v>
      </c>
      <c r="J483" s="28">
        <v>0</v>
      </c>
      <c r="K483" s="28">
        <v>0</v>
      </c>
      <c r="L483" s="28">
        <v>0</v>
      </c>
      <c r="M483" s="28">
        <v>0</v>
      </c>
      <c r="N483" s="28">
        <v>0</v>
      </c>
      <c r="O483" s="28">
        <v>0</v>
      </c>
      <c r="P483" s="28">
        <v>3800</v>
      </c>
      <c r="Q483" s="28">
        <v>3800</v>
      </c>
      <c r="R483" s="29">
        <v>1116.6199999999999</v>
      </c>
      <c r="S483" s="28">
        <v>380</v>
      </c>
      <c r="T483" s="28">
        <v>2303.38</v>
      </c>
      <c r="U483" s="30">
        <f t="shared" si="61"/>
        <v>0</v>
      </c>
      <c r="V483" s="48"/>
      <c r="X483" s="48"/>
      <c r="Z483" s="32">
        <f t="shared" si="62"/>
        <v>0</v>
      </c>
    </row>
    <row r="484" spans="1:59" ht="39.75" customHeight="1" x14ac:dyDescent="0.35">
      <c r="A484" s="22">
        <v>2</v>
      </c>
      <c r="B484" s="47" t="s">
        <v>303</v>
      </c>
      <c r="C484" s="46">
        <v>2623.7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19200</v>
      </c>
      <c r="O484" s="28">
        <v>0</v>
      </c>
      <c r="P484" s="28">
        <v>0</v>
      </c>
      <c r="Q484" s="28">
        <v>19200</v>
      </c>
      <c r="R484" s="29">
        <v>5641.85</v>
      </c>
      <c r="S484" s="28">
        <v>1920</v>
      </c>
      <c r="T484" s="28">
        <v>11638.15</v>
      </c>
      <c r="U484" s="30">
        <f t="shared" si="61"/>
        <v>0</v>
      </c>
      <c r="V484" s="48"/>
      <c r="X484" s="48"/>
      <c r="Z484" s="32">
        <f t="shared" si="62"/>
        <v>0</v>
      </c>
    </row>
    <row r="485" spans="1:59" ht="39.75" customHeight="1" x14ac:dyDescent="0.35">
      <c r="A485" s="22">
        <v>3</v>
      </c>
      <c r="B485" s="49" t="s">
        <v>99</v>
      </c>
      <c r="C485" s="50">
        <v>3456.2</v>
      </c>
      <c r="D485" s="28">
        <v>0</v>
      </c>
      <c r="E485" s="28">
        <v>0</v>
      </c>
      <c r="F485" s="28">
        <v>0</v>
      </c>
      <c r="G485" s="28">
        <v>0</v>
      </c>
      <c r="H485" s="28">
        <v>0</v>
      </c>
      <c r="I485" s="28">
        <v>0</v>
      </c>
      <c r="J485" s="28">
        <v>0</v>
      </c>
      <c r="K485" s="28">
        <v>0</v>
      </c>
      <c r="L485" s="28">
        <v>0</v>
      </c>
      <c r="M485" s="28">
        <v>0</v>
      </c>
      <c r="N485" s="28">
        <v>25300</v>
      </c>
      <c r="O485" s="28">
        <v>0</v>
      </c>
      <c r="P485" s="28">
        <v>0</v>
      </c>
      <c r="Q485" s="28">
        <v>25300</v>
      </c>
      <c r="R485" s="29">
        <v>7434.31</v>
      </c>
      <c r="S485" s="28">
        <v>2530</v>
      </c>
      <c r="T485" s="28">
        <v>15335.69</v>
      </c>
      <c r="U485" s="30">
        <f t="shared" si="61"/>
        <v>0</v>
      </c>
      <c r="V485" s="31"/>
      <c r="W485" s="31"/>
      <c r="X485" s="31"/>
      <c r="Z485" s="32">
        <f t="shared" si="62"/>
        <v>0</v>
      </c>
      <c r="AA485" s="31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</row>
    <row r="486" spans="1:59" ht="39.75" customHeight="1" x14ac:dyDescent="0.35">
      <c r="A486" s="22">
        <v>4</v>
      </c>
      <c r="B486" s="49" t="s">
        <v>304</v>
      </c>
      <c r="C486" s="50">
        <v>2644.3</v>
      </c>
      <c r="D486" s="28">
        <v>0</v>
      </c>
      <c r="E486" s="28">
        <v>0</v>
      </c>
      <c r="F486" s="28">
        <v>0</v>
      </c>
      <c r="G486" s="28">
        <v>0</v>
      </c>
      <c r="H486" s="28">
        <v>0</v>
      </c>
      <c r="I486" s="28">
        <v>0</v>
      </c>
      <c r="J486" s="28">
        <v>0</v>
      </c>
      <c r="K486" s="28">
        <v>0</v>
      </c>
      <c r="L486" s="28">
        <v>0</v>
      </c>
      <c r="M486" s="28">
        <v>9400</v>
      </c>
      <c r="N486" s="28">
        <v>0</v>
      </c>
      <c r="O486" s="28">
        <v>0</v>
      </c>
      <c r="P486" s="28">
        <v>0</v>
      </c>
      <c r="Q486" s="28">
        <v>9400</v>
      </c>
      <c r="R486" s="29">
        <v>2762.15</v>
      </c>
      <c r="S486" s="28">
        <v>940</v>
      </c>
      <c r="T486" s="28">
        <v>5697.85</v>
      </c>
      <c r="U486" s="30">
        <f t="shared" si="61"/>
        <v>0</v>
      </c>
      <c r="V486" s="31"/>
      <c r="W486" s="31"/>
      <c r="X486" s="31"/>
      <c r="Z486" s="32">
        <f t="shared" si="62"/>
        <v>0</v>
      </c>
      <c r="AA486" s="31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</row>
    <row r="487" spans="1:59" ht="39.75" customHeight="1" x14ac:dyDescent="0.35">
      <c r="A487" s="71"/>
      <c r="B487" s="76" t="s">
        <v>476</v>
      </c>
      <c r="C487" s="19">
        <v>11218.099999999999</v>
      </c>
      <c r="D487" s="19">
        <v>0</v>
      </c>
      <c r="E487" s="19">
        <v>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9400</v>
      </c>
      <c r="N487" s="19">
        <v>44500</v>
      </c>
      <c r="O487" s="19">
        <v>0</v>
      </c>
      <c r="P487" s="19">
        <v>3800</v>
      </c>
      <c r="Q487" s="19">
        <v>57700</v>
      </c>
      <c r="R487" s="19">
        <v>16954.93</v>
      </c>
      <c r="S487" s="19">
        <v>5770</v>
      </c>
      <c r="T487" s="19">
        <v>34975.07</v>
      </c>
      <c r="U487" s="30">
        <f t="shared" si="61"/>
        <v>0</v>
      </c>
      <c r="V487" s="37">
        <f>Q487-Q484-Q485-Q486-Q483</f>
        <v>0</v>
      </c>
      <c r="W487" s="37">
        <f>R487-R484-R485-R486-R483</f>
        <v>0</v>
      </c>
      <c r="X487" s="37">
        <f>S487-S484-S485-S486-S483</f>
        <v>0</v>
      </c>
      <c r="Y487" s="37">
        <f>T487-T484-T485-T486-T483</f>
        <v>0</v>
      </c>
      <c r="Z487" s="32">
        <f t="shared" si="62"/>
        <v>0</v>
      </c>
      <c r="AA487" s="37">
        <f>D487-D486-D485-D484-D483</f>
        <v>0</v>
      </c>
      <c r="AB487" s="37">
        <f t="shared" ref="AB487:AM487" si="66">E487-E486-E485-E484-E483</f>
        <v>0</v>
      </c>
      <c r="AC487" s="37">
        <f t="shared" si="66"/>
        <v>0</v>
      </c>
      <c r="AD487" s="37">
        <f t="shared" si="66"/>
        <v>0</v>
      </c>
      <c r="AE487" s="37">
        <f t="shared" si="66"/>
        <v>0</v>
      </c>
      <c r="AF487" s="37">
        <f t="shared" si="66"/>
        <v>0</v>
      </c>
      <c r="AG487" s="37">
        <f t="shared" si="66"/>
        <v>0</v>
      </c>
      <c r="AH487" s="37">
        <f t="shared" si="66"/>
        <v>0</v>
      </c>
      <c r="AI487" s="37">
        <f t="shared" si="66"/>
        <v>0</v>
      </c>
      <c r="AJ487" s="37">
        <f t="shared" si="66"/>
        <v>0</v>
      </c>
      <c r="AK487" s="37">
        <f t="shared" si="66"/>
        <v>0</v>
      </c>
      <c r="AL487" s="37">
        <f t="shared" si="66"/>
        <v>0</v>
      </c>
      <c r="AM487" s="37">
        <f t="shared" si="66"/>
        <v>0</v>
      </c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</row>
    <row r="488" spans="1:59" ht="39.75" customHeight="1" x14ac:dyDescent="0.35">
      <c r="A488" s="87" t="s">
        <v>423</v>
      </c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30">
        <f t="shared" si="61"/>
        <v>0</v>
      </c>
      <c r="W488" s="26"/>
      <c r="Z488" s="32">
        <f t="shared" si="62"/>
        <v>0</v>
      </c>
    </row>
    <row r="489" spans="1:59" ht="39.75" customHeight="1" x14ac:dyDescent="0.35">
      <c r="A489" s="22">
        <v>1</v>
      </c>
      <c r="B489" s="40" t="s">
        <v>219</v>
      </c>
      <c r="C489" s="29">
        <v>726.1</v>
      </c>
      <c r="D489" s="28">
        <v>0</v>
      </c>
      <c r="E489" s="28">
        <v>0</v>
      </c>
      <c r="F489" s="28">
        <v>0</v>
      </c>
      <c r="G489" s="28">
        <v>0</v>
      </c>
      <c r="H489" s="28">
        <v>2600</v>
      </c>
      <c r="I489" s="28">
        <v>500</v>
      </c>
      <c r="J489" s="28">
        <v>600</v>
      </c>
      <c r="K489" s="28">
        <v>1100</v>
      </c>
      <c r="L489" s="28">
        <v>0</v>
      </c>
      <c r="M489" s="28">
        <v>4500</v>
      </c>
      <c r="N489" s="28">
        <v>8000</v>
      </c>
      <c r="O489" s="28">
        <v>0</v>
      </c>
      <c r="P489" s="28">
        <v>1100</v>
      </c>
      <c r="Q489" s="28">
        <v>18400</v>
      </c>
      <c r="R489" s="29">
        <v>5406.7713485340937</v>
      </c>
      <c r="S489" s="28">
        <v>1840</v>
      </c>
      <c r="T489" s="28">
        <v>11153.228651465906</v>
      </c>
      <c r="U489" s="30">
        <f t="shared" si="61"/>
        <v>0</v>
      </c>
      <c r="V489" s="41"/>
      <c r="W489" s="41"/>
      <c r="X489" s="41"/>
      <c r="Y489" s="7"/>
      <c r="Z489" s="32">
        <f t="shared" si="62"/>
        <v>0</v>
      </c>
    </row>
    <row r="490" spans="1:59" ht="39.75" customHeight="1" x14ac:dyDescent="0.35">
      <c r="A490" s="22">
        <v>2</v>
      </c>
      <c r="B490" s="40" t="s">
        <v>40</v>
      </c>
      <c r="C490" s="29">
        <v>14018.4</v>
      </c>
      <c r="D490" s="28">
        <v>0</v>
      </c>
      <c r="E490" s="28">
        <v>0</v>
      </c>
      <c r="F490" s="28">
        <v>0</v>
      </c>
      <c r="G490" s="28">
        <v>0</v>
      </c>
      <c r="H490" s="28">
        <v>0</v>
      </c>
      <c r="I490" s="28">
        <v>9000</v>
      </c>
      <c r="J490" s="28">
        <v>11100</v>
      </c>
      <c r="K490" s="28">
        <v>0</v>
      </c>
      <c r="L490" s="28">
        <v>0</v>
      </c>
      <c r="M490" s="28">
        <v>0</v>
      </c>
      <c r="N490" s="28">
        <v>0</v>
      </c>
      <c r="O490" s="28">
        <v>0</v>
      </c>
      <c r="P490" s="28">
        <v>0</v>
      </c>
      <c r="Q490" s="28">
        <v>20100</v>
      </c>
      <c r="R490" s="29">
        <v>5906.3100057356132</v>
      </c>
      <c r="S490" s="28">
        <v>2010</v>
      </c>
      <c r="T490" s="28">
        <v>12183.689994264387</v>
      </c>
      <c r="U490" s="30">
        <f t="shared" si="61"/>
        <v>0</v>
      </c>
      <c r="V490" s="41"/>
      <c r="W490" s="41"/>
      <c r="X490" s="41"/>
      <c r="Y490" s="7"/>
      <c r="Z490" s="32">
        <f t="shared" si="62"/>
        <v>0</v>
      </c>
      <c r="AA490" s="7"/>
    </row>
    <row r="491" spans="1:59" ht="39.75" customHeight="1" x14ac:dyDescent="0.35">
      <c r="A491" s="22">
        <v>3</v>
      </c>
      <c r="B491" s="40" t="s">
        <v>29</v>
      </c>
      <c r="C491" s="29">
        <v>709.8</v>
      </c>
      <c r="D491" s="28">
        <v>0</v>
      </c>
      <c r="E491" s="28">
        <v>0</v>
      </c>
      <c r="F491" s="28">
        <v>0</v>
      </c>
      <c r="G491" s="28">
        <v>0</v>
      </c>
      <c r="H491" s="28">
        <v>0</v>
      </c>
      <c r="I491" s="28">
        <v>0</v>
      </c>
      <c r="J491" s="28">
        <v>0</v>
      </c>
      <c r="K491" s="28">
        <v>0</v>
      </c>
      <c r="L491" s="28">
        <v>0</v>
      </c>
      <c r="M491" s="28">
        <v>4500</v>
      </c>
      <c r="N491" s="28">
        <v>0</v>
      </c>
      <c r="O491" s="28">
        <v>0</v>
      </c>
      <c r="P491" s="28">
        <v>0</v>
      </c>
      <c r="Q491" s="28">
        <v>4500</v>
      </c>
      <c r="R491" s="29">
        <v>1322.3082102393164</v>
      </c>
      <c r="S491" s="28">
        <v>450</v>
      </c>
      <c r="T491" s="28">
        <v>2727.6917897606836</v>
      </c>
      <c r="U491" s="30">
        <f t="shared" si="61"/>
        <v>0</v>
      </c>
      <c r="V491" s="41"/>
      <c r="W491" s="41"/>
      <c r="X491" s="41"/>
      <c r="Y491" s="7"/>
      <c r="Z491" s="32">
        <f t="shared" si="62"/>
        <v>0</v>
      </c>
      <c r="AA491" s="7"/>
    </row>
    <row r="492" spans="1:59" ht="39.75" customHeight="1" x14ac:dyDescent="0.35">
      <c r="A492" s="22">
        <v>4</v>
      </c>
      <c r="B492" s="40" t="s">
        <v>221</v>
      </c>
      <c r="C492" s="29">
        <v>1599.3</v>
      </c>
      <c r="D492" s="28">
        <v>0</v>
      </c>
      <c r="E492" s="28">
        <v>0</v>
      </c>
      <c r="F492" s="28">
        <v>0</v>
      </c>
      <c r="G492" s="28">
        <v>1500</v>
      </c>
      <c r="H492" s="28">
        <v>5600</v>
      </c>
      <c r="I492" s="28">
        <v>0</v>
      </c>
      <c r="J492" s="28">
        <v>1300</v>
      </c>
      <c r="K492" s="28">
        <v>2400</v>
      </c>
      <c r="L492" s="28">
        <v>0</v>
      </c>
      <c r="M492" s="28">
        <v>0</v>
      </c>
      <c r="N492" s="28">
        <v>0</v>
      </c>
      <c r="O492" s="28">
        <v>0</v>
      </c>
      <c r="P492" s="28">
        <v>2400</v>
      </c>
      <c r="Q492" s="28">
        <v>13200</v>
      </c>
      <c r="R492" s="29">
        <v>3878.7707500353281</v>
      </c>
      <c r="S492" s="28">
        <v>1320</v>
      </c>
      <c r="T492" s="28">
        <v>8001.2292499646719</v>
      </c>
      <c r="U492" s="30">
        <f t="shared" si="61"/>
        <v>0</v>
      </c>
      <c r="V492" s="31"/>
      <c r="W492" s="31"/>
      <c r="X492" s="31"/>
      <c r="Z492" s="32">
        <f t="shared" si="62"/>
        <v>0</v>
      </c>
      <c r="AA492" s="31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</row>
    <row r="493" spans="1:59" ht="39.75" customHeight="1" x14ac:dyDescent="0.35">
      <c r="A493" s="22">
        <v>5</v>
      </c>
      <c r="B493" s="40" t="s">
        <v>305</v>
      </c>
      <c r="C493" s="29">
        <v>761.4</v>
      </c>
      <c r="D493" s="28">
        <v>0</v>
      </c>
      <c r="E493" s="28">
        <v>0</v>
      </c>
      <c r="F493" s="28">
        <v>0</v>
      </c>
      <c r="G493" s="28">
        <v>0</v>
      </c>
      <c r="H493" s="28">
        <v>0</v>
      </c>
      <c r="I493" s="28">
        <v>0</v>
      </c>
      <c r="J493" s="28">
        <v>0</v>
      </c>
      <c r="K493" s="28">
        <v>600</v>
      </c>
      <c r="L493" s="28">
        <v>0</v>
      </c>
      <c r="M493" s="28">
        <v>0</v>
      </c>
      <c r="N493" s="28">
        <v>8000</v>
      </c>
      <c r="O493" s="28">
        <v>0</v>
      </c>
      <c r="P493" s="28">
        <v>0</v>
      </c>
      <c r="Q493" s="28">
        <v>8600</v>
      </c>
      <c r="R493" s="29">
        <v>2527.0779129018047</v>
      </c>
      <c r="S493" s="28">
        <v>860</v>
      </c>
      <c r="T493" s="28">
        <v>5212.9220870981953</v>
      </c>
      <c r="U493" s="30">
        <f t="shared" si="61"/>
        <v>0</v>
      </c>
      <c r="V493" s="31"/>
      <c r="W493" s="31"/>
      <c r="X493" s="31"/>
      <c r="Z493" s="32">
        <f t="shared" si="62"/>
        <v>0</v>
      </c>
      <c r="AA493" s="31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</row>
    <row r="494" spans="1:59" ht="39.75" customHeight="1" x14ac:dyDescent="0.35">
      <c r="A494" s="71"/>
      <c r="B494" s="75" t="s">
        <v>477</v>
      </c>
      <c r="C494" s="19">
        <v>17815</v>
      </c>
      <c r="D494" s="19">
        <v>0</v>
      </c>
      <c r="E494" s="19">
        <v>0</v>
      </c>
      <c r="F494" s="19">
        <v>0</v>
      </c>
      <c r="G494" s="19">
        <v>1500</v>
      </c>
      <c r="H494" s="19">
        <v>8200</v>
      </c>
      <c r="I494" s="19">
        <v>9500</v>
      </c>
      <c r="J494" s="19">
        <v>13000</v>
      </c>
      <c r="K494" s="19">
        <v>4100</v>
      </c>
      <c r="L494" s="19">
        <v>0</v>
      </c>
      <c r="M494" s="19">
        <v>9000</v>
      </c>
      <c r="N494" s="19">
        <v>16000</v>
      </c>
      <c r="O494" s="19">
        <v>0</v>
      </c>
      <c r="P494" s="19">
        <v>3500</v>
      </c>
      <c r="Q494" s="19">
        <v>64800</v>
      </c>
      <c r="R494" s="19">
        <v>19041.240000000002</v>
      </c>
      <c r="S494" s="19">
        <v>6480</v>
      </c>
      <c r="T494" s="19">
        <v>39278.76</v>
      </c>
      <c r="U494" s="30">
        <f t="shared" si="61"/>
        <v>0</v>
      </c>
      <c r="V494" s="37">
        <f>Q494-Q491-Q492-Q493-Q490-Q489</f>
        <v>0</v>
      </c>
      <c r="W494" s="37">
        <f>R494-R491-R492-R493-R490-R489</f>
        <v>1.7725538455124479E-3</v>
      </c>
      <c r="X494" s="37">
        <f>S494-S491-S492-S493-S490-S489</f>
        <v>0</v>
      </c>
      <c r="Y494" s="37">
        <f>T494-T491-T492-T493-T490-T489</f>
        <v>-1.7725538418744691E-3</v>
      </c>
      <c r="Z494" s="32">
        <f t="shared" si="62"/>
        <v>0</v>
      </c>
      <c r="AA494" s="37">
        <f t="shared" ref="AA494:AM494" si="67">D494-D493-D492-D491-D490-D489</f>
        <v>0</v>
      </c>
      <c r="AB494" s="37">
        <f t="shared" si="67"/>
        <v>0</v>
      </c>
      <c r="AC494" s="37">
        <f t="shared" si="67"/>
        <v>0</v>
      </c>
      <c r="AD494" s="37">
        <f t="shared" si="67"/>
        <v>0</v>
      </c>
      <c r="AE494" s="37">
        <f t="shared" si="67"/>
        <v>0</v>
      </c>
      <c r="AF494" s="37">
        <f t="shared" si="67"/>
        <v>0</v>
      </c>
      <c r="AG494" s="37">
        <f t="shared" si="67"/>
        <v>0</v>
      </c>
      <c r="AH494" s="37">
        <f t="shared" si="67"/>
        <v>0</v>
      </c>
      <c r="AI494" s="37">
        <f t="shared" si="67"/>
        <v>0</v>
      </c>
      <c r="AJ494" s="37">
        <f t="shared" si="67"/>
        <v>0</v>
      </c>
      <c r="AK494" s="37">
        <f t="shared" si="67"/>
        <v>0</v>
      </c>
      <c r="AL494" s="37">
        <f t="shared" si="67"/>
        <v>0</v>
      </c>
      <c r="AM494" s="37">
        <f t="shared" si="67"/>
        <v>0</v>
      </c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</row>
    <row r="495" spans="1:59" ht="39.75" customHeight="1" x14ac:dyDescent="0.35">
      <c r="A495" s="87" t="s">
        <v>424</v>
      </c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30">
        <f t="shared" si="61"/>
        <v>0</v>
      </c>
      <c r="W495" s="26"/>
      <c r="Z495" s="32">
        <f t="shared" si="62"/>
        <v>0</v>
      </c>
    </row>
    <row r="496" spans="1:59" ht="39.75" customHeight="1" x14ac:dyDescent="0.35">
      <c r="A496" s="22">
        <v>1</v>
      </c>
      <c r="B496" s="27" t="s">
        <v>89</v>
      </c>
      <c r="C496" s="52">
        <v>5208.5</v>
      </c>
      <c r="D496" s="28">
        <v>0</v>
      </c>
      <c r="E496" s="28">
        <v>0</v>
      </c>
      <c r="F496" s="28">
        <v>0</v>
      </c>
      <c r="G496" s="28">
        <v>0</v>
      </c>
      <c r="H496" s="28">
        <v>0</v>
      </c>
      <c r="I496" s="28">
        <v>0</v>
      </c>
      <c r="J496" s="28">
        <v>0</v>
      </c>
      <c r="K496" s="28">
        <v>0</v>
      </c>
      <c r="L496" s="28">
        <v>0</v>
      </c>
      <c r="M496" s="28">
        <v>0</v>
      </c>
      <c r="N496" s="28">
        <v>45840</v>
      </c>
      <c r="O496" s="28">
        <v>0</v>
      </c>
      <c r="P496" s="28">
        <v>0</v>
      </c>
      <c r="Q496" s="28">
        <v>45840</v>
      </c>
      <c r="R496" s="29">
        <v>13469.91</v>
      </c>
      <c r="S496" s="28">
        <v>4584</v>
      </c>
      <c r="T496" s="28">
        <v>27786.09</v>
      </c>
      <c r="U496" s="30">
        <f t="shared" si="61"/>
        <v>0</v>
      </c>
      <c r="V496" s="41"/>
      <c r="W496" s="41"/>
      <c r="X496" s="41"/>
      <c r="Y496" s="7"/>
      <c r="Z496" s="32">
        <f t="shared" si="62"/>
        <v>0</v>
      </c>
    </row>
    <row r="497" spans="1:59" ht="39.75" customHeight="1" x14ac:dyDescent="0.35">
      <c r="A497" s="22">
        <v>2</v>
      </c>
      <c r="B497" s="27" t="s">
        <v>106</v>
      </c>
      <c r="C497" s="52">
        <v>8418.1</v>
      </c>
      <c r="D497" s="28">
        <v>0</v>
      </c>
      <c r="E497" s="28">
        <v>0</v>
      </c>
      <c r="F497" s="28">
        <v>0</v>
      </c>
      <c r="G497" s="28">
        <v>0</v>
      </c>
      <c r="H497" s="28">
        <v>0</v>
      </c>
      <c r="I497" s="28">
        <v>0</v>
      </c>
      <c r="J497" s="28">
        <v>0</v>
      </c>
      <c r="K497" s="28">
        <v>0</v>
      </c>
      <c r="L497" s="28">
        <v>0</v>
      </c>
      <c r="M497" s="28">
        <v>30000</v>
      </c>
      <c r="N497" s="28">
        <v>0</v>
      </c>
      <c r="O497" s="28">
        <v>0</v>
      </c>
      <c r="P497" s="28">
        <v>0</v>
      </c>
      <c r="Q497" s="28">
        <v>30000</v>
      </c>
      <c r="R497" s="29">
        <v>8815.39</v>
      </c>
      <c r="S497" s="28">
        <v>3000</v>
      </c>
      <c r="T497" s="28">
        <v>18184.61</v>
      </c>
      <c r="U497" s="30">
        <f t="shared" si="61"/>
        <v>0</v>
      </c>
      <c r="V497" s="41"/>
      <c r="W497" s="41"/>
      <c r="X497" s="41"/>
      <c r="Y497" s="7"/>
      <c r="Z497" s="32">
        <f t="shared" si="62"/>
        <v>0</v>
      </c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</row>
    <row r="498" spans="1:59" ht="39.75" customHeight="1" x14ac:dyDescent="0.35">
      <c r="A498" s="22">
        <v>3</v>
      </c>
      <c r="B498" s="27" t="s">
        <v>223</v>
      </c>
      <c r="C498" s="52">
        <v>9609.2999999999993</v>
      </c>
      <c r="D498" s="28">
        <v>0</v>
      </c>
      <c r="E498" s="28">
        <v>0</v>
      </c>
      <c r="F498" s="28">
        <v>0</v>
      </c>
      <c r="G498" s="28">
        <v>0</v>
      </c>
      <c r="H498" s="28">
        <v>33500</v>
      </c>
      <c r="I498" s="28">
        <v>5900</v>
      </c>
      <c r="J498" s="28">
        <v>7000</v>
      </c>
      <c r="K498" s="28">
        <v>0</v>
      </c>
      <c r="L498" s="28">
        <v>0</v>
      </c>
      <c r="M498" s="28">
        <v>0</v>
      </c>
      <c r="N498" s="28">
        <v>0</v>
      </c>
      <c r="O498" s="28">
        <v>0</v>
      </c>
      <c r="P498" s="28">
        <v>0</v>
      </c>
      <c r="Q498" s="28">
        <v>46400</v>
      </c>
      <c r="R498" s="29">
        <v>13634.47</v>
      </c>
      <c r="S498" s="28">
        <v>4640</v>
      </c>
      <c r="T498" s="28">
        <v>28125.53</v>
      </c>
      <c r="U498" s="30">
        <f t="shared" si="61"/>
        <v>0</v>
      </c>
      <c r="V498" s="41"/>
      <c r="W498" s="41"/>
      <c r="X498" s="41"/>
      <c r="Y498" s="7"/>
      <c r="Z498" s="32">
        <f t="shared" si="62"/>
        <v>0</v>
      </c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</row>
    <row r="499" spans="1:59" ht="39.75" customHeight="1" x14ac:dyDescent="0.35">
      <c r="A499" s="22">
        <v>4</v>
      </c>
      <c r="B499" s="27" t="s">
        <v>107</v>
      </c>
      <c r="C499" s="52">
        <v>997.6</v>
      </c>
      <c r="D499" s="28">
        <v>0</v>
      </c>
      <c r="E499" s="28">
        <v>0</v>
      </c>
      <c r="F499" s="28">
        <v>0</v>
      </c>
      <c r="G499" s="28">
        <v>0</v>
      </c>
      <c r="H499" s="28">
        <v>0</v>
      </c>
      <c r="I499" s="28">
        <v>0</v>
      </c>
      <c r="J499" s="28">
        <v>0</v>
      </c>
      <c r="K499" s="28">
        <v>0</v>
      </c>
      <c r="L499" s="28">
        <v>0</v>
      </c>
      <c r="M499" s="28">
        <v>5000</v>
      </c>
      <c r="N499" s="28">
        <v>0</v>
      </c>
      <c r="O499" s="28">
        <v>0</v>
      </c>
      <c r="P499" s="28">
        <v>0</v>
      </c>
      <c r="Q499" s="28">
        <v>5000</v>
      </c>
      <c r="R499" s="29">
        <v>1469.23</v>
      </c>
      <c r="S499" s="28">
        <v>500</v>
      </c>
      <c r="T499" s="28">
        <v>3030.77</v>
      </c>
      <c r="U499" s="30">
        <f t="shared" si="61"/>
        <v>0</v>
      </c>
      <c r="V499" s="31"/>
      <c r="W499" s="31"/>
      <c r="X499" s="31"/>
      <c r="Z499" s="32">
        <f t="shared" si="62"/>
        <v>0</v>
      </c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</row>
    <row r="500" spans="1:59" ht="39.75" customHeight="1" x14ac:dyDescent="0.35">
      <c r="A500" s="22">
        <v>5</v>
      </c>
      <c r="B500" s="27" t="s">
        <v>23</v>
      </c>
      <c r="C500" s="52">
        <v>982</v>
      </c>
      <c r="D500" s="28">
        <v>0</v>
      </c>
      <c r="E500" s="28">
        <v>0</v>
      </c>
      <c r="F500" s="28">
        <v>0</v>
      </c>
      <c r="G500" s="28">
        <v>0</v>
      </c>
      <c r="H500" s="28">
        <v>0</v>
      </c>
      <c r="I500" s="28">
        <v>0</v>
      </c>
      <c r="J500" s="28">
        <v>0</v>
      </c>
      <c r="K500" s="28">
        <v>0</v>
      </c>
      <c r="L500" s="28">
        <v>0</v>
      </c>
      <c r="M500" s="28">
        <v>5000</v>
      </c>
      <c r="N500" s="28">
        <v>0</v>
      </c>
      <c r="O500" s="28">
        <v>0</v>
      </c>
      <c r="P500" s="28">
        <v>0</v>
      </c>
      <c r="Q500" s="28">
        <v>5000</v>
      </c>
      <c r="R500" s="29">
        <v>1469.23</v>
      </c>
      <c r="S500" s="28">
        <v>500</v>
      </c>
      <c r="T500" s="28">
        <v>3030.77</v>
      </c>
      <c r="U500" s="30">
        <f t="shared" si="61"/>
        <v>0</v>
      </c>
      <c r="V500" s="31"/>
      <c r="W500" s="31"/>
      <c r="X500" s="31"/>
      <c r="Z500" s="32">
        <f t="shared" si="62"/>
        <v>0</v>
      </c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</row>
    <row r="501" spans="1:59" ht="39.75" customHeight="1" x14ac:dyDescent="0.35">
      <c r="A501" s="71"/>
      <c r="B501" s="75" t="s">
        <v>478</v>
      </c>
      <c r="C501" s="19">
        <v>25215.5</v>
      </c>
      <c r="D501" s="19">
        <v>0</v>
      </c>
      <c r="E501" s="19">
        <v>0</v>
      </c>
      <c r="F501" s="19">
        <v>0</v>
      </c>
      <c r="G501" s="19">
        <v>0</v>
      </c>
      <c r="H501" s="19">
        <v>33500</v>
      </c>
      <c r="I501" s="19">
        <v>5900</v>
      </c>
      <c r="J501" s="19">
        <v>7000</v>
      </c>
      <c r="K501" s="19">
        <v>0</v>
      </c>
      <c r="L501" s="19">
        <v>0</v>
      </c>
      <c r="M501" s="19">
        <v>40000</v>
      </c>
      <c r="N501" s="19">
        <v>45840</v>
      </c>
      <c r="O501" s="19">
        <v>0</v>
      </c>
      <c r="P501" s="19">
        <v>0</v>
      </c>
      <c r="Q501" s="19">
        <v>132240</v>
      </c>
      <c r="R501" s="19">
        <v>38858.230000000003</v>
      </c>
      <c r="S501" s="19">
        <v>13224</v>
      </c>
      <c r="T501" s="19">
        <v>80157.77</v>
      </c>
      <c r="U501" s="30">
        <f t="shared" si="61"/>
        <v>0</v>
      </c>
      <c r="V501" s="37">
        <f>Q501-Q498-Q499-Q500-Q497-Q496</f>
        <v>0</v>
      </c>
      <c r="W501" s="37">
        <f>R501-R498-R499-R500-R497-R496</f>
        <v>0</v>
      </c>
      <c r="X501" s="37">
        <f>S501-S498-S499-S500-S497-S496</f>
        <v>0</v>
      </c>
      <c r="Y501" s="37">
        <f>T501-T498-T499-T500-T497-T496</f>
        <v>0</v>
      </c>
      <c r="Z501" s="32">
        <f t="shared" si="62"/>
        <v>0</v>
      </c>
      <c r="AA501" s="37">
        <f>D501-D500-D499-D498-D497-D496</f>
        <v>0</v>
      </c>
      <c r="AB501" s="37">
        <f t="shared" ref="AB501:AM501" si="68">E501-E500-E499-E498-E497-E496</f>
        <v>0</v>
      </c>
      <c r="AC501" s="37">
        <f t="shared" si="68"/>
        <v>0</v>
      </c>
      <c r="AD501" s="37">
        <f t="shared" si="68"/>
        <v>0</v>
      </c>
      <c r="AE501" s="37">
        <f t="shared" si="68"/>
        <v>0</v>
      </c>
      <c r="AF501" s="37">
        <f t="shared" si="68"/>
        <v>0</v>
      </c>
      <c r="AG501" s="37">
        <f t="shared" si="68"/>
        <v>0</v>
      </c>
      <c r="AH501" s="37">
        <f t="shared" si="68"/>
        <v>0</v>
      </c>
      <c r="AI501" s="37">
        <f t="shared" si="68"/>
        <v>0</v>
      </c>
      <c r="AJ501" s="37">
        <f t="shared" si="68"/>
        <v>0</v>
      </c>
      <c r="AK501" s="37">
        <f t="shared" si="68"/>
        <v>0</v>
      </c>
      <c r="AL501" s="37">
        <f t="shared" si="68"/>
        <v>0</v>
      </c>
      <c r="AM501" s="37">
        <f t="shared" si="68"/>
        <v>0</v>
      </c>
    </row>
    <row r="502" spans="1:59" ht="39.75" customHeight="1" x14ac:dyDescent="0.35">
      <c r="A502" s="87" t="s">
        <v>425</v>
      </c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30">
        <f t="shared" si="61"/>
        <v>0</v>
      </c>
      <c r="W502" s="26"/>
      <c r="Z502" s="32">
        <f t="shared" si="62"/>
        <v>0</v>
      </c>
    </row>
    <row r="503" spans="1:59" s="54" customFormat="1" ht="40.5" customHeight="1" x14ac:dyDescent="0.35">
      <c r="A503" s="22">
        <v>1</v>
      </c>
      <c r="B503" s="39" t="s">
        <v>308</v>
      </c>
      <c r="C503" s="28">
        <v>2094.1</v>
      </c>
      <c r="D503" s="28">
        <v>0</v>
      </c>
      <c r="E503" s="28">
        <v>0</v>
      </c>
      <c r="F503" s="28">
        <v>0</v>
      </c>
      <c r="G503" s="28">
        <v>0</v>
      </c>
      <c r="H503" s="28">
        <v>6000</v>
      </c>
      <c r="I503" s="28">
        <v>1300</v>
      </c>
      <c r="J503" s="28">
        <v>0</v>
      </c>
      <c r="K503" s="28">
        <v>0</v>
      </c>
      <c r="L503" s="28">
        <v>0</v>
      </c>
      <c r="M503" s="28">
        <v>0</v>
      </c>
      <c r="N503" s="28">
        <v>18000</v>
      </c>
      <c r="O503" s="28">
        <v>0</v>
      </c>
      <c r="P503" s="28">
        <v>0</v>
      </c>
      <c r="Q503" s="28">
        <v>25300</v>
      </c>
      <c r="R503" s="29">
        <v>7434.31</v>
      </c>
      <c r="S503" s="28">
        <v>2530</v>
      </c>
      <c r="T503" s="28">
        <v>15335.69</v>
      </c>
      <c r="U503" s="30">
        <f t="shared" si="61"/>
        <v>0</v>
      </c>
      <c r="V503" s="41"/>
      <c r="W503" s="41"/>
      <c r="X503" s="41"/>
      <c r="Y503" s="7"/>
      <c r="Z503" s="32">
        <f t="shared" si="62"/>
        <v>0</v>
      </c>
      <c r="AA503" s="8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  <c r="BF503" s="53"/>
      <c r="BG503" s="53"/>
    </row>
    <row r="504" spans="1:59" s="54" customFormat="1" ht="40.5" customHeight="1" x14ac:dyDescent="0.35">
      <c r="A504" s="22">
        <v>2</v>
      </c>
      <c r="B504" s="39" t="s">
        <v>226</v>
      </c>
      <c r="C504" s="28">
        <v>2146.6999999999998</v>
      </c>
      <c r="D504" s="28">
        <v>0</v>
      </c>
      <c r="E504" s="28">
        <v>0</v>
      </c>
      <c r="F504" s="28">
        <v>0</v>
      </c>
      <c r="G504" s="28">
        <v>2100</v>
      </c>
      <c r="H504" s="28">
        <v>6100</v>
      </c>
      <c r="I504" s="28">
        <v>1400</v>
      </c>
      <c r="J504" s="28">
        <v>1600</v>
      </c>
      <c r="K504" s="28">
        <v>0</v>
      </c>
      <c r="L504" s="28">
        <v>0</v>
      </c>
      <c r="M504" s="28">
        <v>0</v>
      </c>
      <c r="N504" s="28">
        <v>0</v>
      </c>
      <c r="O504" s="28">
        <v>0</v>
      </c>
      <c r="P504" s="28">
        <v>3300</v>
      </c>
      <c r="Q504" s="28">
        <v>14500</v>
      </c>
      <c r="R504" s="29">
        <v>4260.7700000000004</v>
      </c>
      <c r="S504" s="28">
        <v>1450</v>
      </c>
      <c r="T504" s="28">
        <v>8789.23</v>
      </c>
      <c r="U504" s="30">
        <f t="shared" si="61"/>
        <v>0</v>
      </c>
      <c r="V504" s="41"/>
      <c r="W504" s="41"/>
      <c r="X504" s="41"/>
      <c r="Y504" s="7"/>
      <c r="Z504" s="32">
        <f t="shared" si="62"/>
        <v>0</v>
      </c>
      <c r="AA504" s="8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  <c r="BF504" s="53"/>
      <c r="BG504" s="53"/>
    </row>
    <row r="505" spans="1:59" s="54" customFormat="1" ht="40.5" customHeight="1" x14ac:dyDescent="0.35">
      <c r="A505" s="22">
        <v>3</v>
      </c>
      <c r="B505" s="39" t="s">
        <v>227</v>
      </c>
      <c r="C505" s="28">
        <v>1846.4</v>
      </c>
      <c r="D505" s="28">
        <v>0</v>
      </c>
      <c r="E505" s="28">
        <v>0</v>
      </c>
      <c r="F505" s="28">
        <v>0</v>
      </c>
      <c r="G505" s="28">
        <v>1800</v>
      </c>
      <c r="H505" s="28">
        <v>5300</v>
      </c>
      <c r="I505" s="28">
        <v>1200</v>
      </c>
      <c r="J505" s="28">
        <v>1400</v>
      </c>
      <c r="K505" s="28">
        <v>0</v>
      </c>
      <c r="L505" s="28">
        <v>0</v>
      </c>
      <c r="M505" s="28">
        <v>0</v>
      </c>
      <c r="N505" s="28">
        <v>0</v>
      </c>
      <c r="O505" s="28">
        <v>0</v>
      </c>
      <c r="P505" s="28">
        <v>0</v>
      </c>
      <c r="Q505" s="28">
        <v>9700</v>
      </c>
      <c r="R505" s="29">
        <v>2850.31</v>
      </c>
      <c r="S505" s="28">
        <v>970</v>
      </c>
      <c r="T505" s="28">
        <v>5879.69</v>
      </c>
      <c r="U505" s="30">
        <f t="shared" si="61"/>
        <v>0</v>
      </c>
      <c r="V505" s="41"/>
      <c r="W505" s="41"/>
      <c r="X505" s="41"/>
      <c r="Y505" s="7"/>
      <c r="Z505" s="32">
        <f t="shared" si="62"/>
        <v>0</v>
      </c>
      <c r="AA505" s="8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  <c r="BF505" s="53"/>
      <c r="BG505" s="53"/>
    </row>
    <row r="506" spans="1:59" s="54" customFormat="1" ht="40.5" customHeight="1" x14ac:dyDescent="0.35">
      <c r="A506" s="22">
        <v>4</v>
      </c>
      <c r="B506" s="39" t="s">
        <v>309</v>
      </c>
      <c r="C506" s="28">
        <v>5770.4</v>
      </c>
      <c r="D506" s="28">
        <v>0</v>
      </c>
      <c r="E506" s="28">
        <v>0</v>
      </c>
      <c r="F506" s="28">
        <v>0</v>
      </c>
      <c r="G506" s="28">
        <v>0</v>
      </c>
      <c r="H506" s="28">
        <v>16400</v>
      </c>
      <c r="I506" s="28">
        <v>3600</v>
      </c>
      <c r="J506" s="28">
        <v>4200</v>
      </c>
      <c r="K506" s="28">
        <v>0</v>
      </c>
      <c r="L506" s="28">
        <v>0</v>
      </c>
      <c r="M506" s="28">
        <v>0</v>
      </c>
      <c r="N506" s="28">
        <v>0</v>
      </c>
      <c r="O506" s="28">
        <v>0</v>
      </c>
      <c r="P506" s="28">
        <v>8700</v>
      </c>
      <c r="Q506" s="28">
        <v>32900</v>
      </c>
      <c r="R506" s="29">
        <v>9667.5400000000009</v>
      </c>
      <c r="S506" s="28">
        <v>3290</v>
      </c>
      <c r="T506" s="28">
        <v>19942.46</v>
      </c>
      <c r="U506" s="30">
        <f t="shared" si="61"/>
        <v>0</v>
      </c>
      <c r="V506" s="41"/>
      <c r="W506" s="41"/>
      <c r="X506" s="41"/>
      <c r="Y506" s="7"/>
      <c r="Z506" s="32">
        <f t="shared" si="62"/>
        <v>0</v>
      </c>
      <c r="AA506" s="7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  <c r="BF506" s="53"/>
      <c r="BG506" s="53"/>
    </row>
    <row r="507" spans="1:59" s="54" customFormat="1" ht="40.5" customHeight="1" x14ac:dyDescent="0.35">
      <c r="A507" s="22">
        <v>5</v>
      </c>
      <c r="B507" s="39" t="s">
        <v>42</v>
      </c>
      <c r="C507" s="28">
        <v>3624.1</v>
      </c>
      <c r="D507" s="28">
        <v>0</v>
      </c>
      <c r="E507" s="28">
        <v>0</v>
      </c>
      <c r="F507" s="28">
        <v>0</v>
      </c>
      <c r="G507" s="28">
        <v>3400</v>
      </c>
      <c r="H507" s="28">
        <v>10300</v>
      </c>
      <c r="I507" s="28">
        <v>2300</v>
      </c>
      <c r="J507" s="28">
        <v>2700</v>
      </c>
      <c r="K507" s="28">
        <v>0</v>
      </c>
      <c r="L507" s="28">
        <v>0</v>
      </c>
      <c r="M507" s="28">
        <v>0</v>
      </c>
      <c r="N507" s="28">
        <v>0</v>
      </c>
      <c r="O507" s="28">
        <v>0</v>
      </c>
      <c r="P507" s="28">
        <v>0</v>
      </c>
      <c r="Q507" s="28">
        <v>18700</v>
      </c>
      <c r="R507" s="29">
        <v>5494.93</v>
      </c>
      <c r="S507" s="28">
        <v>1870</v>
      </c>
      <c r="T507" s="28">
        <v>11335.07</v>
      </c>
      <c r="U507" s="30">
        <f t="shared" si="61"/>
        <v>0</v>
      </c>
      <c r="V507" s="41"/>
      <c r="W507" s="41"/>
      <c r="X507" s="41"/>
      <c r="Y507" s="7"/>
      <c r="Z507" s="32">
        <f t="shared" si="62"/>
        <v>0</v>
      </c>
      <c r="AA507" s="7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  <c r="BF507" s="53"/>
      <c r="BG507" s="53"/>
    </row>
    <row r="508" spans="1:59" s="54" customFormat="1" ht="40.5" customHeight="1" x14ac:dyDescent="0.35">
      <c r="A508" s="22">
        <v>6</v>
      </c>
      <c r="B508" s="39" t="s">
        <v>311</v>
      </c>
      <c r="C508" s="28">
        <v>1914.1</v>
      </c>
      <c r="D508" s="28">
        <v>0</v>
      </c>
      <c r="E508" s="28">
        <v>0</v>
      </c>
      <c r="F508" s="28">
        <v>0</v>
      </c>
      <c r="G508" s="28">
        <v>0</v>
      </c>
      <c r="H508" s="28">
        <v>5500</v>
      </c>
      <c r="I508" s="28">
        <v>1200</v>
      </c>
      <c r="J508" s="28">
        <v>1400</v>
      </c>
      <c r="K508" s="28">
        <v>0</v>
      </c>
      <c r="L508" s="28">
        <v>0</v>
      </c>
      <c r="M508" s="28">
        <v>0</v>
      </c>
      <c r="N508" s="28">
        <v>0</v>
      </c>
      <c r="O508" s="28">
        <v>0</v>
      </c>
      <c r="P508" s="28">
        <v>0</v>
      </c>
      <c r="Q508" s="28">
        <v>8100</v>
      </c>
      <c r="R508" s="29">
        <v>2380.15</v>
      </c>
      <c r="S508" s="28">
        <v>810</v>
      </c>
      <c r="T508" s="28">
        <v>4909.8500000000004</v>
      </c>
      <c r="U508" s="30">
        <f t="shared" si="61"/>
        <v>0</v>
      </c>
      <c r="V508" s="31"/>
      <c r="W508" s="31"/>
      <c r="X508" s="31"/>
      <c r="Y508" s="8"/>
      <c r="Z508" s="32">
        <f t="shared" si="62"/>
        <v>0</v>
      </c>
      <c r="AA508" s="31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3"/>
      <c r="BG508" s="53"/>
    </row>
    <row r="509" spans="1:59" s="54" customFormat="1" ht="40.5" customHeight="1" x14ac:dyDescent="0.35">
      <c r="A509" s="22">
        <v>7</v>
      </c>
      <c r="B509" s="39" t="s">
        <v>312</v>
      </c>
      <c r="C509" s="28">
        <v>3068.5</v>
      </c>
      <c r="D509" s="28">
        <v>0</v>
      </c>
      <c r="E509" s="28">
        <v>0</v>
      </c>
      <c r="F509" s="28">
        <v>0</v>
      </c>
      <c r="G509" s="28">
        <v>2900</v>
      </c>
      <c r="H509" s="28">
        <v>8800</v>
      </c>
      <c r="I509" s="28">
        <v>1900</v>
      </c>
      <c r="J509" s="28">
        <v>2300</v>
      </c>
      <c r="K509" s="28">
        <v>0</v>
      </c>
      <c r="L509" s="28">
        <v>0</v>
      </c>
      <c r="M509" s="28">
        <v>0</v>
      </c>
      <c r="N509" s="28">
        <v>0</v>
      </c>
      <c r="O509" s="28">
        <v>0</v>
      </c>
      <c r="P509" s="28">
        <v>0</v>
      </c>
      <c r="Q509" s="28">
        <v>15900</v>
      </c>
      <c r="R509" s="29">
        <v>4672.16</v>
      </c>
      <c r="S509" s="28">
        <v>1590</v>
      </c>
      <c r="T509" s="28">
        <v>9637.84</v>
      </c>
      <c r="U509" s="30">
        <f t="shared" si="61"/>
        <v>0</v>
      </c>
      <c r="V509" s="31"/>
      <c r="W509" s="31"/>
      <c r="X509" s="31"/>
      <c r="Y509" s="8"/>
      <c r="Z509" s="32">
        <f t="shared" si="62"/>
        <v>0</v>
      </c>
      <c r="AA509" s="31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  <c r="BF509" s="53"/>
      <c r="BG509" s="53"/>
    </row>
    <row r="510" spans="1:59" ht="39.75" customHeight="1" x14ac:dyDescent="0.35">
      <c r="A510" s="71"/>
      <c r="B510" s="75" t="s">
        <v>479</v>
      </c>
      <c r="C510" s="19">
        <v>20464.3</v>
      </c>
      <c r="D510" s="19">
        <v>0</v>
      </c>
      <c r="E510" s="19">
        <v>0</v>
      </c>
      <c r="F510" s="19">
        <v>0</v>
      </c>
      <c r="G510" s="19">
        <v>10200</v>
      </c>
      <c r="H510" s="19">
        <v>58400</v>
      </c>
      <c r="I510" s="19">
        <v>12900</v>
      </c>
      <c r="J510" s="19">
        <v>13600</v>
      </c>
      <c r="K510" s="19">
        <v>0</v>
      </c>
      <c r="L510" s="19">
        <v>0</v>
      </c>
      <c r="M510" s="19">
        <v>0</v>
      </c>
      <c r="N510" s="19">
        <v>18000</v>
      </c>
      <c r="O510" s="19">
        <v>0</v>
      </c>
      <c r="P510" s="19">
        <v>12000</v>
      </c>
      <c r="Q510" s="19">
        <v>125100</v>
      </c>
      <c r="R510" s="19">
        <v>36760.17</v>
      </c>
      <c r="S510" s="19">
        <v>12510</v>
      </c>
      <c r="T510" s="19">
        <v>75829.83</v>
      </c>
      <c r="U510" s="30">
        <f t="shared" si="61"/>
        <v>0</v>
      </c>
      <c r="V510" s="37">
        <f>Q510-Q507-Q508-Q509-Q506-Q505-Q504-Q503</f>
        <v>0</v>
      </c>
      <c r="W510" s="37">
        <f>R510-R507-R508-R509-R506-R505-R504-R503</f>
        <v>0</v>
      </c>
      <c r="X510" s="37">
        <f>S510-S507-S508-S509-S506-S505-S504-S503</f>
        <v>0</v>
      </c>
      <c r="Y510" s="37">
        <f>T510-T507-T508-T509-T506-T505-T504-T503</f>
        <v>0</v>
      </c>
      <c r="Z510" s="32">
        <f t="shared" si="62"/>
        <v>0</v>
      </c>
      <c r="AA510" s="37">
        <f>D510-D509-D508-D507-D506-D505-D504-D503</f>
        <v>0</v>
      </c>
      <c r="AB510" s="37">
        <f t="shared" ref="AB510:AM510" si="69">E510-E509-E508-E507-E506-E505-E504-E503</f>
        <v>0</v>
      </c>
      <c r="AC510" s="37">
        <f t="shared" si="69"/>
        <v>0</v>
      </c>
      <c r="AD510" s="37">
        <f t="shared" si="69"/>
        <v>0</v>
      </c>
      <c r="AE510" s="37">
        <f t="shared" si="69"/>
        <v>0</v>
      </c>
      <c r="AF510" s="37">
        <f t="shared" si="69"/>
        <v>0</v>
      </c>
      <c r="AG510" s="37">
        <f t="shared" si="69"/>
        <v>0</v>
      </c>
      <c r="AH510" s="37">
        <f t="shared" si="69"/>
        <v>0</v>
      </c>
      <c r="AI510" s="37">
        <f t="shared" si="69"/>
        <v>0</v>
      </c>
      <c r="AJ510" s="37">
        <f t="shared" si="69"/>
        <v>0</v>
      </c>
      <c r="AK510" s="37">
        <f t="shared" si="69"/>
        <v>0</v>
      </c>
      <c r="AL510" s="37">
        <f t="shared" si="69"/>
        <v>0</v>
      </c>
      <c r="AM510" s="37">
        <f t="shared" si="69"/>
        <v>0</v>
      </c>
    </row>
    <row r="511" spans="1:59" ht="39.75" customHeight="1" x14ac:dyDescent="0.35">
      <c r="A511" s="87" t="s">
        <v>426</v>
      </c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30">
        <f t="shared" si="61"/>
        <v>0</v>
      </c>
      <c r="V511" s="7"/>
      <c r="W511" s="44"/>
      <c r="X511" s="7"/>
      <c r="Y511" s="7"/>
      <c r="Z511" s="32">
        <f t="shared" si="62"/>
        <v>0</v>
      </c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</row>
    <row r="512" spans="1:59" ht="39.75" customHeight="1" x14ac:dyDescent="0.35">
      <c r="A512" s="22">
        <v>1</v>
      </c>
      <c r="B512" s="27" t="s">
        <v>178</v>
      </c>
      <c r="C512" s="28">
        <v>748.1</v>
      </c>
      <c r="D512" s="28">
        <v>0</v>
      </c>
      <c r="E512" s="28">
        <v>0</v>
      </c>
      <c r="F512" s="28">
        <v>0</v>
      </c>
      <c r="G512" s="28">
        <v>0</v>
      </c>
      <c r="H512" s="28">
        <v>0</v>
      </c>
      <c r="I512" s="28">
        <v>0</v>
      </c>
      <c r="J512" s="28">
        <v>0</v>
      </c>
      <c r="K512" s="28">
        <v>0</v>
      </c>
      <c r="L512" s="28">
        <v>0</v>
      </c>
      <c r="M512" s="28">
        <v>5000</v>
      </c>
      <c r="N512" s="28">
        <v>0</v>
      </c>
      <c r="O512" s="28">
        <v>0</v>
      </c>
      <c r="P512" s="28">
        <v>0</v>
      </c>
      <c r="Q512" s="28">
        <v>5000</v>
      </c>
      <c r="R512" s="29">
        <v>1469.23</v>
      </c>
      <c r="S512" s="28">
        <v>500</v>
      </c>
      <c r="T512" s="28">
        <v>3030.77</v>
      </c>
      <c r="U512" s="30">
        <f t="shared" si="61"/>
        <v>0</v>
      </c>
      <c r="V512" s="41"/>
      <c r="W512" s="41"/>
      <c r="X512" s="41"/>
      <c r="Y512" s="7"/>
      <c r="Z512" s="32">
        <f t="shared" si="62"/>
        <v>0</v>
      </c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</row>
    <row r="513" spans="1:59" ht="39.75" customHeight="1" x14ac:dyDescent="0.35">
      <c r="A513" s="22">
        <v>2</v>
      </c>
      <c r="B513" s="27" t="s">
        <v>182</v>
      </c>
      <c r="C513" s="28">
        <v>819</v>
      </c>
      <c r="D513" s="28">
        <v>0</v>
      </c>
      <c r="E513" s="28">
        <v>0</v>
      </c>
      <c r="F513" s="28">
        <v>0</v>
      </c>
      <c r="G513" s="28">
        <v>0</v>
      </c>
      <c r="H513" s="28">
        <v>0</v>
      </c>
      <c r="I513" s="28">
        <v>0</v>
      </c>
      <c r="J513" s="28">
        <v>0</v>
      </c>
      <c r="K513" s="28">
        <v>0</v>
      </c>
      <c r="L513" s="28">
        <v>0</v>
      </c>
      <c r="M513" s="28">
        <v>0</v>
      </c>
      <c r="N513" s="28">
        <v>10000</v>
      </c>
      <c r="O513" s="28">
        <v>0</v>
      </c>
      <c r="P513" s="28">
        <v>0</v>
      </c>
      <c r="Q513" s="28">
        <v>10000</v>
      </c>
      <c r="R513" s="29">
        <v>2938.46</v>
      </c>
      <c r="S513" s="28">
        <v>1000</v>
      </c>
      <c r="T513" s="28">
        <v>6061.54</v>
      </c>
      <c r="U513" s="30">
        <f t="shared" si="61"/>
        <v>0</v>
      </c>
      <c r="V513" s="41"/>
      <c r="W513" s="41"/>
      <c r="X513" s="41"/>
      <c r="Y513" s="7"/>
      <c r="Z513" s="32">
        <f t="shared" si="62"/>
        <v>0</v>
      </c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</row>
    <row r="514" spans="1:59" ht="39.75" customHeight="1" x14ac:dyDescent="0.35">
      <c r="A514" s="22">
        <v>3</v>
      </c>
      <c r="B514" s="27" t="s">
        <v>232</v>
      </c>
      <c r="C514" s="28">
        <v>522.5</v>
      </c>
      <c r="D514" s="28">
        <v>0</v>
      </c>
      <c r="E514" s="28">
        <v>0</v>
      </c>
      <c r="F514" s="28">
        <v>0</v>
      </c>
      <c r="G514" s="28">
        <v>0</v>
      </c>
      <c r="H514" s="28">
        <v>1700</v>
      </c>
      <c r="I514" s="28">
        <v>0</v>
      </c>
      <c r="J514" s="28">
        <v>0</v>
      </c>
      <c r="K514" s="28">
        <v>0</v>
      </c>
      <c r="L514" s="28">
        <v>0</v>
      </c>
      <c r="M514" s="28">
        <v>0</v>
      </c>
      <c r="N514" s="28">
        <v>0</v>
      </c>
      <c r="O514" s="28">
        <v>0</v>
      </c>
      <c r="P514" s="28">
        <v>0</v>
      </c>
      <c r="Q514" s="28">
        <v>1700</v>
      </c>
      <c r="R514" s="29">
        <v>499.54</v>
      </c>
      <c r="S514" s="28">
        <v>170</v>
      </c>
      <c r="T514" s="28">
        <v>1030.46</v>
      </c>
      <c r="U514" s="30">
        <f t="shared" si="61"/>
        <v>0</v>
      </c>
      <c r="V514" s="31"/>
      <c r="W514" s="31"/>
      <c r="X514" s="31"/>
      <c r="Z514" s="32">
        <f t="shared" si="62"/>
        <v>0</v>
      </c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</row>
    <row r="515" spans="1:59" ht="39.75" customHeight="1" x14ac:dyDescent="0.35">
      <c r="A515" s="22">
        <v>4</v>
      </c>
      <c r="B515" s="27" t="s">
        <v>74</v>
      </c>
      <c r="C515" s="28">
        <v>733.4</v>
      </c>
      <c r="D515" s="28">
        <v>0</v>
      </c>
      <c r="E515" s="28">
        <v>0</v>
      </c>
      <c r="F515" s="28">
        <v>0</v>
      </c>
      <c r="G515" s="28">
        <v>0</v>
      </c>
      <c r="H515" s="28">
        <v>0</v>
      </c>
      <c r="I515" s="28">
        <v>0</v>
      </c>
      <c r="J515" s="28">
        <v>0</v>
      </c>
      <c r="K515" s="28">
        <v>0</v>
      </c>
      <c r="L515" s="28">
        <v>0</v>
      </c>
      <c r="M515" s="28">
        <v>0</v>
      </c>
      <c r="N515" s="28">
        <v>10000</v>
      </c>
      <c r="O515" s="28">
        <v>0</v>
      </c>
      <c r="P515" s="28">
        <v>0</v>
      </c>
      <c r="Q515" s="28">
        <v>10000</v>
      </c>
      <c r="R515" s="29">
        <v>2938.47</v>
      </c>
      <c r="S515" s="28">
        <v>1000</v>
      </c>
      <c r="T515" s="28">
        <v>6061.53</v>
      </c>
      <c r="U515" s="30">
        <f t="shared" si="61"/>
        <v>0</v>
      </c>
      <c r="V515" s="31"/>
      <c r="W515" s="31"/>
      <c r="X515" s="31"/>
      <c r="Z515" s="32">
        <f t="shared" si="62"/>
        <v>0</v>
      </c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</row>
    <row r="516" spans="1:59" ht="39.75" customHeight="1" x14ac:dyDescent="0.35">
      <c r="A516" s="71"/>
      <c r="B516" s="75" t="s">
        <v>480</v>
      </c>
      <c r="C516" s="19">
        <v>2823</v>
      </c>
      <c r="D516" s="19">
        <v>0</v>
      </c>
      <c r="E516" s="19">
        <v>0</v>
      </c>
      <c r="F516" s="19">
        <v>0</v>
      </c>
      <c r="G516" s="19">
        <v>0</v>
      </c>
      <c r="H516" s="19">
        <v>1700</v>
      </c>
      <c r="I516" s="19">
        <v>0</v>
      </c>
      <c r="J516" s="19">
        <v>0</v>
      </c>
      <c r="K516" s="19">
        <v>0</v>
      </c>
      <c r="L516" s="19">
        <v>0</v>
      </c>
      <c r="M516" s="19">
        <v>5000</v>
      </c>
      <c r="N516" s="19">
        <v>20000</v>
      </c>
      <c r="O516" s="19">
        <v>0</v>
      </c>
      <c r="P516" s="19">
        <v>0</v>
      </c>
      <c r="Q516" s="19">
        <v>26700</v>
      </c>
      <c r="R516" s="19">
        <v>7845.7</v>
      </c>
      <c r="S516" s="19">
        <v>2670</v>
      </c>
      <c r="T516" s="19">
        <v>16184.3</v>
      </c>
      <c r="U516" s="30">
        <f t="shared" si="61"/>
        <v>0</v>
      </c>
      <c r="V516" s="37">
        <f>Q516-Q513-Q514-Q515-Q512</f>
        <v>0</v>
      </c>
      <c r="W516" s="37">
        <f>R516-R513-R514-R515-R512</f>
        <v>0</v>
      </c>
      <c r="X516" s="37">
        <f>S516-S513-S514-S515-S512</f>
        <v>0</v>
      </c>
      <c r="Y516" s="37">
        <f>T516-T513-T514-T515-T512</f>
        <v>0</v>
      </c>
      <c r="Z516" s="32">
        <f t="shared" si="62"/>
        <v>0</v>
      </c>
      <c r="AA516" s="37">
        <f>D516-D515-D514-D513-D512</f>
        <v>0</v>
      </c>
      <c r="AB516" s="37">
        <f t="shared" ref="AB516:AM516" si="70">E516-E515-E514-E513-E512</f>
        <v>0</v>
      </c>
      <c r="AC516" s="37">
        <f t="shared" si="70"/>
        <v>0</v>
      </c>
      <c r="AD516" s="37">
        <f t="shared" si="70"/>
        <v>0</v>
      </c>
      <c r="AE516" s="37">
        <f t="shared" si="70"/>
        <v>0</v>
      </c>
      <c r="AF516" s="37">
        <f t="shared" si="70"/>
        <v>0</v>
      </c>
      <c r="AG516" s="37">
        <f t="shared" si="70"/>
        <v>0</v>
      </c>
      <c r="AH516" s="37">
        <f t="shared" si="70"/>
        <v>0</v>
      </c>
      <c r="AI516" s="37">
        <f t="shared" si="70"/>
        <v>0</v>
      </c>
      <c r="AJ516" s="37">
        <f t="shared" si="70"/>
        <v>0</v>
      </c>
      <c r="AK516" s="37">
        <f t="shared" si="70"/>
        <v>0</v>
      </c>
      <c r="AL516" s="37">
        <f t="shared" si="70"/>
        <v>0</v>
      </c>
      <c r="AM516" s="37">
        <f t="shared" si="70"/>
        <v>0</v>
      </c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</row>
    <row r="517" spans="1:59" ht="39.75" customHeight="1" x14ac:dyDescent="0.35">
      <c r="A517" s="87" t="s">
        <v>427</v>
      </c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30">
        <f t="shared" si="61"/>
        <v>0</v>
      </c>
      <c r="W517" s="42"/>
      <c r="Z517" s="32">
        <f t="shared" si="62"/>
        <v>0</v>
      </c>
    </row>
    <row r="518" spans="1:59" ht="39.75" customHeight="1" x14ac:dyDescent="0.35">
      <c r="A518" s="22">
        <v>1</v>
      </c>
      <c r="B518" s="39" t="s">
        <v>313</v>
      </c>
      <c r="C518" s="28">
        <v>2651.4</v>
      </c>
      <c r="D518" s="28">
        <v>0</v>
      </c>
      <c r="E518" s="28">
        <v>0</v>
      </c>
      <c r="F518" s="28">
        <v>0</v>
      </c>
      <c r="G518" s="28">
        <v>0</v>
      </c>
      <c r="H518" s="28">
        <v>12500</v>
      </c>
      <c r="I518" s="28">
        <v>2000</v>
      </c>
      <c r="J518" s="28">
        <v>3600</v>
      </c>
      <c r="K518" s="28">
        <v>0</v>
      </c>
      <c r="L518" s="28">
        <v>0</v>
      </c>
      <c r="M518" s="28">
        <v>0</v>
      </c>
      <c r="N518" s="28">
        <v>0</v>
      </c>
      <c r="O518" s="28">
        <v>0</v>
      </c>
      <c r="P518" s="28">
        <v>0</v>
      </c>
      <c r="Q518" s="28">
        <v>18100</v>
      </c>
      <c r="R518" s="29">
        <v>5318.62</v>
      </c>
      <c r="S518" s="28">
        <v>1810</v>
      </c>
      <c r="T518" s="28">
        <v>10971.38</v>
      </c>
      <c r="U518" s="30">
        <f t="shared" si="61"/>
        <v>0</v>
      </c>
      <c r="V518" s="41"/>
      <c r="W518" s="41"/>
      <c r="X518" s="41"/>
      <c r="Y518" s="7"/>
      <c r="Z518" s="32">
        <f t="shared" si="62"/>
        <v>0</v>
      </c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</row>
    <row r="519" spans="1:59" ht="39.75" customHeight="1" x14ac:dyDescent="0.35">
      <c r="A519" s="22">
        <v>2</v>
      </c>
      <c r="B519" s="39" t="s">
        <v>459</v>
      </c>
      <c r="C519" s="28">
        <v>587.9</v>
      </c>
      <c r="D519" s="28">
        <v>0</v>
      </c>
      <c r="E519" s="28">
        <v>0</v>
      </c>
      <c r="F519" s="28">
        <v>0</v>
      </c>
      <c r="G519" s="28">
        <v>5500</v>
      </c>
      <c r="H519" s="28">
        <v>0</v>
      </c>
      <c r="I519" s="28">
        <v>0</v>
      </c>
      <c r="J519" s="28">
        <v>0</v>
      </c>
      <c r="K519" s="28">
        <v>0</v>
      </c>
      <c r="L519" s="28">
        <v>0</v>
      </c>
      <c r="M519" s="28">
        <v>0</v>
      </c>
      <c r="N519" s="28">
        <v>0</v>
      </c>
      <c r="O519" s="28">
        <v>0</v>
      </c>
      <c r="P519" s="28">
        <v>0</v>
      </c>
      <c r="Q519" s="28">
        <v>5500</v>
      </c>
      <c r="R519" s="29">
        <v>1616.15</v>
      </c>
      <c r="S519" s="28">
        <v>550</v>
      </c>
      <c r="T519" s="28">
        <v>3333.85</v>
      </c>
      <c r="U519" s="30">
        <f t="shared" si="61"/>
        <v>0</v>
      </c>
      <c r="V519" s="41"/>
      <c r="W519" s="41"/>
      <c r="X519" s="41"/>
      <c r="Y519" s="7"/>
      <c r="Z519" s="32">
        <f t="shared" si="62"/>
        <v>0</v>
      </c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</row>
    <row r="520" spans="1:59" ht="39.75" customHeight="1" x14ac:dyDescent="0.35">
      <c r="A520" s="22">
        <v>3</v>
      </c>
      <c r="B520" s="39" t="s">
        <v>234</v>
      </c>
      <c r="C520" s="28">
        <v>653</v>
      </c>
      <c r="D520" s="28">
        <v>0</v>
      </c>
      <c r="E520" s="28">
        <v>0</v>
      </c>
      <c r="F520" s="28">
        <v>0</v>
      </c>
      <c r="G520" s="28">
        <v>0</v>
      </c>
      <c r="H520" s="28">
        <v>0</v>
      </c>
      <c r="I520" s="28">
        <v>0</v>
      </c>
      <c r="J520" s="28">
        <v>0</v>
      </c>
      <c r="K520" s="28">
        <v>0</v>
      </c>
      <c r="L520" s="28">
        <v>0</v>
      </c>
      <c r="M520" s="28">
        <v>0</v>
      </c>
      <c r="N520" s="28">
        <v>0</v>
      </c>
      <c r="O520" s="28">
        <v>0</v>
      </c>
      <c r="P520" s="28">
        <v>1000</v>
      </c>
      <c r="Q520" s="28">
        <v>1000</v>
      </c>
      <c r="R520" s="29">
        <v>293.85000000000002</v>
      </c>
      <c r="S520" s="28">
        <v>100</v>
      </c>
      <c r="T520" s="28">
        <v>606.15</v>
      </c>
      <c r="U520" s="30">
        <f t="shared" si="61"/>
        <v>0</v>
      </c>
      <c r="V520" s="31"/>
      <c r="W520" s="31"/>
      <c r="X520" s="31"/>
      <c r="Z520" s="32">
        <f t="shared" si="62"/>
        <v>0</v>
      </c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</row>
    <row r="521" spans="1:59" ht="39.75" customHeight="1" x14ac:dyDescent="0.35">
      <c r="A521" s="22">
        <v>4</v>
      </c>
      <c r="B521" s="27" t="s">
        <v>235</v>
      </c>
      <c r="C521" s="28">
        <v>377</v>
      </c>
      <c r="D521" s="28">
        <v>0</v>
      </c>
      <c r="E521" s="28">
        <v>0</v>
      </c>
      <c r="F521" s="28">
        <v>0</v>
      </c>
      <c r="G521" s="28">
        <v>0</v>
      </c>
      <c r="H521" s="28">
        <v>1100</v>
      </c>
      <c r="I521" s="28">
        <v>300</v>
      </c>
      <c r="J521" s="28">
        <v>300</v>
      </c>
      <c r="K521" s="28">
        <v>0</v>
      </c>
      <c r="L521" s="28">
        <v>0</v>
      </c>
      <c r="M521" s="28">
        <v>0</v>
      </c>
      <c r="N521" s="28">
        <v>0</v>
      </c>
      <c r="O521" s="28">
        <v>0</v>
      </c>
      <c r="P521" s="28">
        <v>1000</v>
      </c>
      <c r="Q521" s="28">
        <v>2700</v>
      </c>
      <c r="R521" s="29">
        <v>793.38</v>
      </c>
      <c r="S521" s="28">
        <v>270</v>
      </c>
      <c r="T521" s="28">
        <v>1636.62</v>
      </c>
      <c r="U521" s="30">
        <f t="shared" si="61"/>
        <v>0</v>
      </c>
      <c r="V521" s="31"/>
      <c r="W521" s="31"/>
      <c r="X521" s="31"/>
      <c r="Z521" s="32">
        <f t="shared" si="62"/>
        <v>0</v>
      </c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</row>
    <row r="522" spans="1:59" ht="39.75" customHeight="1" x14ac:dyDescent="0.35">
      <c r="A522" s="71"/>
      <c r="B522" s="75" t="s">
        <v>486</v>
      </c>
      <c r="C522" s="19">
        <v>4269.3</v>
      </c>
      <c r="D522" s="19">
        <v>0</v>
      </c>
      <c r="E522" s="19">
        <v>0</v>
      </c>
      <c r="F522" s="19">
        <v>0</v>
      </c>
      <c r="G522" s="19">
        <v>5500</v>
      </c>
      <c r="H522" s="19">
        <v>13600</v>
      </c>
      <c r="I522" s="19">
        <v>2300</v>
      </c>
      <c r="J522" s="19">
        <v>3900</v>
      </c>
      <c r="K522" s="19">
        <v>0</v>
      </c>
      <c r="L522" s="19">
        <v>0</v>
      </c>
      <c r="M522" s="19">
        <v>0</v>
      </c>
      <c r="N522" s="19">
        <v>0</v>
      </c>
      <c r="O522" s="19">
        <v>0</v>
      </c>
      <c r="P522" s="19">
        <v>2000</v>
      </c>
      <c r="Q522" s="19">
        <v>27300</v>
      </c>
      <c r="R522" s="19">
        <v>8022</v>
      </c>
      <c r="S522" s="19">
        <v>2730</v>
      </c>
      <c r="T522" s="19">
        <v>16548</v>
      </c>
      <c r="U522" s="30">
        <f t="shared" si="61"/>
        <v>0</v>
      </c>
      <c r="V522" s="37">
        <f>Q522-Q519-Q520-Q521-Q518</f>
        <v>0</v>
      </c>
      <c r="W522" s="37">
        <f>R522-R519-R520-R521-R518</f>
        <v>0</v>
      </c>
      <c r="X522" s="37">
        <f>S522-S519-S520-S521-S518</f>
        <v>0</v>
      </c>
      <c r="Y522" s="37">
        <f>T522-T519-T520-T521-T518</f>
        <v>0</v>
      </c>
      <c r="Z522" s="32">
        <f t="shared" si="62"/>
        <v>0</v>
      </c>
      <c r="AA522" s="37">
        <f t="shared" ref="AA522:AM522" si="71">D522-D521-D520-D519-D518</f>
        <v>0</v>
      </c>
      <c r="AB522" s="37">
        <f t="shared" si="71"/>
        <v>0</v>
      </c>
      <c r="AC522" s="37">
        <f t="shared" si="71"/>
        <v>0</v>
      </c>
      <c r="AD522" s="37">
        <f t="shared" si="71"/>
        <v>0</v>
      </c>
      <c r="AE522" s="37">
        <f t="shared" si="71"/>
        <v>0</v>
      </c>
      <c r="AF522" s="37">
        <f t="shared" si="71"/>
        <v>0</v>
      </c>
      <c r="AG522" s="37">
        <f t="shared" si="71"/>
        <v>0</v>
      </c>
      <c r="AH522" s="37">
        <f t="shared" si="71"/>
        <v>0</v>
      </c>
      <c r="AI522" s="37">
        <f t="shared" si="71"/>
        <v>0</v>
      </c>
      <c r="AJ522" s="37">
        <f t="shared" si="71"/>
        <v>0</v>
      </c>
      <c r="AK522" s="37">
        <f t="shared" si="71"/>
        <v>0</v>
      </c>
      <c r="AL522" s="37">
        <f t="shared" si="71"/>
        <v>0</v>
      </c>
      <c r="AM522" s="37">
        <f t="shared" si="71"/>
        <v>0</v>
      </c>
    </row>
    <row r="523" spans="1:59" ht="39.75" customHeight="1" x14ac:dyDescent="0.35">
      <c r="A523" s="87" t="s">
        <v>428</v>
      </c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30">
        <f t="shared" si="61"/>
        <v>0</v>
      </c>
      <c r="V523" s="7"/>
      <c r="W523" s="44"/>
      <c r="X523" s="7"/>
      <c r="Y523" s="7"/>
      <c r="Z523" s="32">
        <f t="shared" si="62"/>
        <v>0</v>
      </c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</row>
    <row r="524" spans="1:59" ht="39.75" customHeight="1" x14ac:dyDescent="0.35">
      <c r="A524" s="22">
        <v>1</v>
      </c>
      <c r="B524" s="39" t="s">
        <v>316</v>
      </c>
      <c r="C524" s="28">
        <v>2799.2</v>
      </c>
      <c r="D524" s="28">
        <v>0</v>
      </c>
      <c r="E524" s="28">
        <v>0</v>
      </c>
      <c r="F524" s="28">
        <v>0</v>
      </c>
      <c r="G524" s="28">
        <v>0</v>
      </c>
      <c r="H524" s="28">
        <v>0</v>
      </c>
      <c r="I524" s="28">
        <v>0</v>
      </c>
      <c r="J524" s="28">
        <v>0</v>
      </c>
      <c r="K524" s="28">
        <v>0</v>
      </c>
      <c r="L524" s="28">
        <v>0</v>
      </c>
      <c r="M524" s="28">
        <v>10000</v>
      </c>
      <c r="N524" s="28">
        <v>0</v>
      </c>
      <c r="O524" s="28">
        <v>0</v>
      </c>
      <c r="P524" s="28">
        <v>0</v>
      </c>
      <c r="Q524" s="28">
        <v>10000</v>
      </c>
      <c r="R524" s="29">
        <v>2938.46</v>
      </c>
      <c r="S524" s="28">
        <v>1000</v>
      </c>
      <c r="T524" s="28">
        <v>6061.54</v>
      </c>
      <c r="U524" s="30">
        <f t="shared" si="61"/>
        <v>0</v>
      </c>
      <c r="V524" s="41"/>
      <c r="W524" s="41"/>
      <c r="X524" s="41"/>
      <c r="Y524" s="7"/>
      <c r="Z524" s="32">
        <f t="shared" si="62"/>
        <v>0</v>
      </c>
    </row>
    <row r="525" spans="1:59" ht="39.75" customHeight="1" x14ac:dyDescent="0.35">
      <c r="A525" s="22">
        <v>2</v>
      </c>
      <c r="B525" s="39" t="s">
        <v>317</v>
      </c>
      <c r="C525" s="28">
        <v>2951</v>
      </c>
      <c r="D525" s="28">
        <v>0</v>
      </c>
      <c r="E525" s="28">
        <v>0</v>
      </c>
      <c r="F525" s="28">
        <v>0</v>
      </c>
      <c r="G525" s="28">
        <v>0</v>
      </c>
      <c r="H525" s="28">
        <v>0</v>
      </c>
      <c r="I525" s="28">
        <v>0</v>
      </c>
      <c r="J525" s="28">
        <v>0</v>
      </c>
      <c r="K525" s="28">
        <v>0</v>
      </c>
      <c r="L525" s="28">
        <v>0</v>
      </c>
      <c r="M525" s="28">
        <v>12300</v>
      </c>
      <c r="N525" s="28">
        <v>0</v>
      </c>
      <c r="O525" s="28">
        <v>0</v>
      </c>
      <c r="P525" s="28">
        <v>0</v>
      </c>
      <c r="Q525" s="28">
        <v>12300</v>
      </c>
      <c r="R525" s="29">
        <v>3614.31</v>
      </c>
      <c r="S525" s="28">
        <v>1230</v>
      </c>
      <c r="T525" s="28">
        <v>7455.69</v>
      </c>
      <c r="U525" s="30">
        <f t="shared" si="61"/>
        <v>0</v>
      </c>
      <c r="V525" s="41"/>
      <c r="W525" s="41"/>
      <c r="X525" s="41"/>
      <c r="Y525" s="7"/>
      <c r="Z525" s="32">
        <f t="shared" si="62"/>
        <v>0</v>
      </c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</row>
    <row r="526" spans="1:59" ht="39.75" customHeight="1" x14ac:dyDescent="0.35">
      <c r="A526" s="22">
        <v>3</v>
      </c>
      <c r="B526" s="39" t="s">
        <v>314</v>
      </c>
      <c r="C526" s="28">
        <v>2781.4</v>
      </c>
      <c r="D526" s="28">
        <v>0</v>
      </c>
      <c r="E526" s="28">
        <v>0</v>
      </c>
      <c r="F526" s="28">
        <v>0</v>
      </c>
      <c r="G526" s="28">
        <v>0</v>
      </c>
      <c r="H526" s="28">
        <v>0</v>
      </c>
      <c r="I526" s="28">
        <v>0</v>
      </c>
      <c r="J526" s="28">
        <v>0</v>
      </c>
      <c r="K526" s="28">
        <v>0</v>
      </c>
      <c r="L526" s="28">
        <v>0</v>
      </c>
      <c r="M526" s="28">
        <v>10000</v>
      </c>
      <c r="N526" s="28">
        <v>0</v>
      </c>
      <c r="O526" s="28">
        <v>0</v>
      </c>
      <c r="P526" s="28">
        <v>0</v>
      </c>
      <c r="Q526" s="28">
        <v>10000</v>
      </c>
      <c r="R526" s="29">
        <v>2938.46</v>
      </c>
      <c r="S526" s="28">
        <v>1000</v>
      </c>
      <c r="T526" s="28">
        <v>6061.54</v>
      </c>
      <c r="U526" s="30">
        <f t="shared" si="61"/>
        <v>0</v>
      </c>
      <c r="V526" s="41"/>
      <c r="W526" s="41"/>
      <c r="X526" s="41"/>
      <c r="Y526" s="7"/>
      <c r="Z526" s="32">
        <f t="shared" si="62"/>
        <v>0</v>
      </c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</row>
    <row r="527" spans="1:59" ht="39.75" customHeight="1" x14ac:dyDescent="0.35">
      <c r="A527" s="22">
        <v>4</v>
      </c>
      <c r="B527" s="39" t="s">
        <v>319</v>
      </c>
      <c r="C527" s="28">
        <v>371.9</v>
      </c>
      <c r="D527" s="28">
        <v>0</v>
      </c>
      <c r="E527" s="28">
        <v>0</v>
      </c>
      <c r="F527" s="28">
        <v>0</v>
      </c>
      <c r="G527" s="28">
        <v>0</v>
      </c>
      <c r="H527" s="28">
        <v>1100</v>
      </c>
      <c r="I527" s="28">
        <v>0</v>
      </c>
      <c r="J527" s="28">
        <v>0</v>
      </c>
      <c r="K527" s="28">
        <v>0</v>
      </c>
      <c r="L527" s="28">
        <v>0</v>
      </c>
      <c r="M527" s="28">
        <v>0</v>
      </c>
      <c r="N527" s="28">
        <v>0</v>
      </c>
      <c r="O527" s="28">
        <v>0</v>
      </c>
      <c r="P527" s="28">
        <v>0</v>
      </c>
      <c r="Q527" s="28">
        <v>1100</v>
      </c>
      <c r="R527" s="29">
        <v>323.23</v>
      </c>
      <c r="S527" s="28">
        <v>110</v>
      </c>
      <c r="T527" s="28">
        <v>666.77</v>
      </c>
      <c r="U527" s="30">
        <f t="shared" si="61"/>
        <v>0</v>
      </c>
      <c r="V527" s="31"/>
      <c r="W527" s="31"/>
      <c r="X527" s="31"/>
      <c r="Z527" s="32">
        <f t="shared" si="62"/>
        <v>0</v>
      </c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</row>
    <row r="528" spans="1:59" ht="39.75" customHeight="1" x14ac:dyDescent="0.35">
      <c r="A528" s="22">
        <v>5</v>
      </c>
      <c r="B528" s="39" t="s">
        <v>320</v>
      </c>
      <c r="C528" s="28">
        <v>374</v>
      </c>
      <c r="D528" s="28">
        <v>0</v>
      </c>
      <c r="E528" s="28">
        <v>0</v>
      </c>
      <c r="F528" s="28">
        <v>0</v>
      </c>
      <c r="G528" s="28">
        <v>400</v>
      </c>
      <c r="H528" s="28">
        <v>0</v>
      </c>
      <c r="I528" s="28">
        <v>0</v>
      </c>
      <c r="J528" s="28">
        <v>0</v>
      </c>
      <c r="K528" s="28">
        <v>0</v>
      </c>
      <c r="L528" s="28">
        <v>0</v>
      </c>
      <c r="M528" s="28">
        <v>0</v>
      </c>
      <c r="N528" s="28">
        <v>0</v>
      </c>
      <c r="O528" s="28">
        <v>0</v>
      </c>
      <c r="P528" s="28">
        <v>0</v>
      </c>
      <c r="Q528" s="28">
        <v>400</v>
      </c>
      <c r="R528" s="29">
        <v>117.54</v>
      </c>
      <c r="S528" s="28">
        <v>40</v>
      </c>
      <c r="T528" s="28">
        <v>242.46</v>
      </c>
      <c r="U528" s="30">
        <f t="shared" si="61"/>
        <v>0</v>
      </c>
      <c r="V528" s="31"/>
      <c r="W528" s="31"/>
      <c r="X528" s="31"/>
      <c r="Z528" s="32">
        <f t="shared" si="62"/>
        <v>0</v>
      </c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</row>
    <row r="529" spans="1:59" ht="39.75" customHeight="1" x14ac:dyDescent="0.35">
      <c r="A529" s="71"/>
      <c r="B529" s="75" t="s">
        <v>481</v>
      </c>
      <c r="C529" s="19">
        <v>9277.5</v>
      </c>
      <c r="D529" s="19">
        <v>0</v>
      </c>
      <c r="E529" s="19">
        <v>0</v>
      </c>
      <c r="F529" s="19">
        <v>0</v>
      </c>
      <c r="G529" s="19">
        <v>400</v>
      </c>
      <c r="H529" s="19">
        <v>1100</v>
      </c>
      <c r="I529" s="19">
        <v>0</v>
      </c>
      <c r="J529" s="19">
        <v>0</v>
      </c>
      <c r="K529" s="19">
        <v>0</v>
      </c>
      <c r="L529" s="19">
        <v>0</v>
      </c>
      <c r="M529" s="19">
        <v>32300</v>
      </c>
      <c r="N529" s="19">
        <v>0</v>
      </c>
      <c r="O529" s="19">
        <v>0</v>
      </c>
      <c r="P529" s="19">
        <v>0</v>
      </c>
      <c r="Q529" s="19">
        <v>33800</v>
      </c>
      <c r="R529" s="19">
        <v>9932</v>
      </c>
      <c r="S529" s="19">
        <v>3380</v>
      </c>
      <c r="T529" s="19">
        <v>20488</v>
      </c>
      <c r="U529" s="30">
        <f t="shared" si="61"/>
        <v>0</v>
      </c>
      <c r="V529" s="37">
        <f>Q529-Q526-Q527-Q528-Q525-Q524</f>
        <v>0</v>
      </c>
      <c r="W529" s="37">
        <f>R529-R526-R527-R528-R525-R524</f>
        <v>0</v>
      </c>
      <c r="X529" s="37">
        <f>S529-S526-S527-S528-S525-S524</f>
        <v>0</v>
      </c>
      <c r="Y529" s="37">
        <f>T529-T526-T527-T528-T525-T524</f>
        <v>0</v>
      </c>
      <c r="Z529" s="32">
        <f t="shared" si="62"/>
        <v>0</v>
      </c>
      <c r="AA529" s="37">
        <f>D529-D528-D527-D526-D525-D524</f>
        <v>0</v>
      </c>
      <c r="AB529" s="37">
        <f t="shared" ref="AB529:AM529" si="72">E529-E528-E527-E526-E525-E524</f>
        <v>0</v>
      </c>
      <c r="AC529" s="37">
        <f t="shared" si="72"/>
        <v>0</v>
      </c>
      <c r="AD529" s="37">
        <f t="shared" si="72"/>
        <v>0</v>
      </c>
      <c r="AE529" s="37">
        <f t="shared" si="72"/>
        <v>0</v>
      </c>
      <c r="AF529" s="37">
        <f t="shared" si="72"/>
        <v>0</v>
      </c>
      <c r="AG529" s="37">
        <f t="shared" si="72"/>
        <v>0</v>
      </c>
      <c r="AH529" s="37">
        <f t="shared" si="72"/>
        <v>0</v>
      </c>
      <c r="AI529" s="37">
        <f t="shared" si="72"/>
        <v>0</v>
      </c>
      <c r="AJ529" s="37">
        <f t="shared" si="72"/>
        <v>0</v>
      </c>
      <c r="AK529" s="37">
        <f t="shared" si="72"/>
        <v>0</v>
      </c>
      <c r="AL529" s="37">
        <f t="shared" si="72"/>
        <v>0</v>
      </c>
      <c r="AM529" s="37">
        <f t="shared" si="72"/>
        <v>0</v>
      </c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</row>
    <row r="530" spans="1:59" ht="39.75" customHeight="1" x14ac:dyDescent="0.35">
      <c r="A530" s="87" t="s">
        <v>429</v>
      </c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30">
        <f t="shared" si="61"/>
        <v>0</v>
      </c>
      <c r="V530" s="7"/>
      <c r="W530" s="44"/>
      <c r="X530" s="7"/>
      <c r="Y530" s="7"/>
      <c r="Z530" s="32">
        <f t="shared" si="62"/>
        <v>0</v>
      </c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</row>
    <row r="531" spans="1:59" ht="39.75" customHeight="1" x14ac:dyDescent="0.35">
      <c r="A531" s="22">
        <v>1</v>
      </c>
      <c r="B531" s="39" t="s">
        <v>144</v>
      </c>
      <c r="C531" s="28">
        <v>2900</v>
      </c>
      <c r="D531" s="28">
        <v>0</v>
      </c>
      <c r="E531" s="28">
        <v>0</v>
      </c>
      <c r="F531" s="28">
        <v>0</v>
      </c>
      <c r="G531" s="28">
        <v>2800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  <c r="Q531" s="28">
        <v>2800</v>
      </c>
      <c r="R531" s="29">
        <v>822.77</v>
      </c>
      <c r="S531" s="28">
        <v>280</v>
      </c>
      <c r="T531" s="28">
        <v>1697.23</v>
      </c>
      <c r="U531" s="30">
        <f t="shared" si="61"/>
        <v>0</v>
      </c>
      <c r="V531" s="41"/>
      <c r="W531" s="41"/>
      <c r="X531" s="41"/>
      <c r="Y531" s="7"/>
      <c r="Z531" s="32">
        <f t="shared" si="62"/>
        <v>0</v>
      </c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</row>
    <row r="532" spans="1:59" ht="39.75" customHeight="1" x14ac:dyDescent="0.35">
      <c r="A532" s="22">
        <v>2</v>
      </c>
      <c r="B532" s="39" t="s">
        <v>322</v>
      </c>
      <c r="C532" s="28">
        <v>520</v>
      </c>
      <c r="D532" s="28">
        <v>0</v>
      </c>
      <c r="E532" s="28">
        <v>0</v>
      </c>
      <c r="F532" s="28">
        <v>0</v>
      </c>
      <c r="G532" s="28">
        <v>500</v>
      </c>
      <c r="H532" s="28">
        <v>1500</v>
      </c>
      <c r="I532" s="28">
        <v>400</v>
      </c>
      <c r="J532" s="28">
        <v>0</v>
      </c>
      <c r="K532" s="28">
        <v>0</v>
      </c>
      <c r="L532" s="28">
        <v>0</v>
      </c>
      <c r="M532" s="28">
        <v>5000</v>
      </c>
      <c r="N532" s="28">
        <v>8000</v>
      </c>
      <c r="O532" s="28">
        <v>0</v>
      </c>
      <c r="P532" s="28">
        <v>0</v>
      </c>
      <c r="Q532" s="28">
        <v>15400</v>
      </c>
      <c r="R532" s="29">
        <v>4525.2299999999996</v>
      </c>
      <c r="S532" s="28">
        <v>1540</v>
      </c>
      <c r="T532" s="28">
        <v>9334.77</v>
      </c>
      <c r="U532" s="30">
        <f t="shared" si="61"/>
        <v>0</v>
      </c>
      <c r="V532" s="31"/>
      <c r="W532" s="31"/>
      <c r="X532" s="31"/>
      <c r="Z532" s="32">
        <f t="shared" si="62"/>
        <v>0</v>
      </c>
      <c r="AA532" s="31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</row>
    <row r="533" spans="1:59" ht="39.75" customHeight="1" x14ac:dyDescent="0.35">
      <c r="A533" s="22">
        <v>3</v>
      </c>
      <c r="B533" s="39" t="s">
        <v>323</v>
      </c>
      <c r="C533" s="28">
        <v>537</v>
      </c>
      <c r="D533" s="28">
        <v>0</v>
      </c>
      <c r="E533" s="28">
        <v>0</v>
      </c>
      <c r="F533" s="28">
        <v>0</v>
      </c>
      <c r="G533" s="28">
        <v>550</v>
      </c>
      <c r="H533" s="28">
        <v>1600</v>
      </c>
      <c r="I533" s="28">
        <v>400</v>
      </c>
      <c r="J533" s="28">
        <v>0</v>
      </c>
      <c r="K533" s="28">
        <v>0</v>
      </c>
      <c r="L533" s="28">
        <v>0</v>
      </c>
      <c r="M533" s="28">
        <v>5000</v>
      </c>
      <c r="N533" s="28">
        <v>8000</v>
      </c>
      <c r="O533" s="28">
        <v>0</v>
      </c>
      <c r="P533" s="28">
        <v>0</v>
      </c>
      <c r="Q533" s="28">
        <v>15550</v>
      </c>
      <c r="R533" s="29">
        <v>4569.3100000000004</v>
      </c>
      <c r="S533" s="28">
        <v>1555</v>
      </c>
      <c r="T533" s="28">
        <v>9425.69</v>
      </c>
      <c r="U533" s="30">
        <f t="shared" ref="U533:U596" si="73">Q533-R533-S533-T533</f>
        <v>0</v>
      </c>
      <c r="V533" s="31"/>
      <c r="W533" s="31"/>
      <c r="X533" s="31"/>
      <c r="Z533" s="32">
        <f t="shared" ref="Z533:Z596" si="74">Q533-SUM(D533:P533)</f>
        <v>0</v>
      </c>
      <c r="AA533" s="31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</row>
    <row r="534" spans="1:59" ht="39.75" customHeight="1" x14ac:dyDescent="0.35">
      <c r="A534" s="71"/>
      <c r="B534" s="75" t="s">
        <v>482</v>
      </c>
      <c r="C534" s="19">
        <v>3957</v>
      </c>
      <c r="D534" s="19">
        <v>0</v>
      </c>
      <c r="E534" s="19">
        <v>0</v>
      </c>
      <c r="F534" s="19">
        <v>0</v>
      </c>
      <c r="G534" s="19">
        <v>3850</v>
      </c>
      <c r="H534" s="19">
        <v>3100</v>
      </c>
      <c r="I534" s="19">
        <v>800</v>
      </c>
      <c r="J534" s="19">
        <v>0</v>
      </c>
      <c r="K534" s="19">
        <v>0</v>
      </c>
      <c r="L534" s="19">
        <v>0</v>
      </c>
      <c r="M534" s="19">
        <v>10000</v>
      </c>
      <c r="N534" s="19">
        <v>16000</v>
      </c>
      <c r="O534" s="19">
        <v>0</v>
      </c>
      <c r="P534" s="19">
        <v>0</v>
      </c>
      <c r="Q534" s="19">
        <v>33750</v>
      </c>
      <c r="R534" s="19">
        <v>9917.31</v>
      </c>
      <c r="S534" s="19">
        <v>3375</v>
      </c>
      <c r="T534" s="19">
        <v>20457.689999999999</v>
      </c>
      <c r="U534" s="30">
        <f t="shared" si="73"/>
        <v>0</v>
      </c>
      <c r="V534" s="37">
        <f>Q534-Q531-Q532-Q533</f>
        <v>0</v>
      </c>
      <c r="W534" s="37">
        <f>R534-R531-R532-R533</f>
        <v>0</v>
      </c>
      <c r="X534" s="37">
        <f>S534-S531-S532-S533</f>
        <v>0</v>
      </c>
      <c r="Y534" s="37">
        <f>T534-T531-T532-T533</f>
        <v>0</v>
      </c>
      <c r="Z534" s="32">
        <f t="shared" si="74"/>
        <v>0</v>
      </c>
      <c r="AA534" s="37">
        <f>D534-D533-D532-D531</f>
        <v>0</v>
      </c>
      <c r="AB534" s="37">
        <f t="shared" ref="AB534:AM534" si="75">E534-E533-E532-E531</f>
        <v>0</v>
      </c>
      <c r="AC534" s="37">
        <f t="shared" si="75"/>
        <v>0</v>
      </c>
      <c r="AD534" s="37">
        <f t="shared" si="75"/>
        <v>0</v>
      </c>
      <c r="AE534" s="37">
        <f t="shared" si="75"/>
        <v>0</v>
      </c>
      <c r="AF534" s="37">
        <f t="shared" si="75"/>
        <v>0</v>
      </c>
      <c r="AG534" s="37">
        <f t="shared" si="75"/>
        <v>0</v>
      </c>
      <c r="AH534" s="37">
        <f t="shared" si="75"/>
        <v>0</v>
      </c>
      <c r="AI534" s="37">
        <f t="shared" si="75"/>
        <v>0</v>
      </c>
      <c r="AJ534" s="37">
        <f t="shared" si="75"/>
        <v>0</v>
      </c>
      <c r="AK534" s="37">
        <f t="shared" si="75"/>
        <v>0</v>
      </c>
      <c r="AL534" s="37">
        <f t="shared" si="75"/>
        <v>0</v>
      </c>
      <c r="AM534" s="37">
        <f t="shared" si="75"/>
        <v>0</v>
      </c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</row>
    <row r="535" spans="1:59" ht="39.75" customHeight="1" x14ac:dyDescent="0.35">
      <c r="A535" s="87" t="s">
        <v>430</v>
      </c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30">
        <f t="shared" si="73"/>
        <v>0</v>
      </c>
      <c r="V535" s="7"/>
      <c r="W535" s="38"/>
      <c r="X535" s="7"/>
      <c r="Y535" s="7"/>
      <c r="Z535" s="32">
        <f t="shared" si="74"/>
        <v>0</v>
      </c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</row>
    <row r="536" spans="1:59" ht="39.75" customHeight="1" x14ac:dyDescent="0.35">
      <c r="A536" s="22">
        <v>1</v>
      </c>
      <c r="B536" s="27" t="s">
        <v>328</v>
      </c>
      <c r="C536" s="28">
        <v>660.4</v>
      </c>
      <c r="D536" s="28">
        <v>0</v>
      </c>
      <c r="E536" s="28">
        <v>0</v>
      </c>
      <c r="F536" s="28">
        <v>0</v>
      </c>
      <c r="G536" s="28">
        <v>700</v>
      </c>
      <c r="H536" s="28">
        <v>0</v>
      </c>
      <c r="I536" s="28">
        <v>0</v>
      </c>
      <c r="J536" s="28">
        <v>0</v>
      </c>
      <c r="K536" s="28">
        <v>0</v>
      </c>
      <c r="L536" s="28">
        <v>0</v>
      </c>
      <c r="M536" s="28">
        <v>0</v>
      </c>
      <c r="N536" s="28">
        <v>0</v>
      </c>
      <c r="O536" s="28">
        <v>0</v>
      </c>
      <c r="P536" s="28">
        <v>0</v>
      </c>
      <c r="Q536" s="28">
        <v>700</v>
      </c>
      <c r="R536" s="29">
        <v>205.69</v>
      </c>
      <c r="S536" s="28">
        <v>70</v>
      </c>
      <c r="T536" s="28">
        <v>424.31</v>
      </c>
      <c r="U536" s="30">
        <f t="shared" si="73"/>
        <v>0</v>
      </c>
      <c r="V536" s="41"/>
      <c r="W536" s="41"/>
      <c r="X536" s="41"/>
      <c r="Y536" s="7"/>
      <c r="Z536" s="32">
        <f t="shared" si="74"/>
        <v>0</v>
      </c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</row>
    <row r="537" spans="1:59" ht="39.75" customHeight="1" x14ac:dyDescent="0.35">
      <c r="A537" s="22">
        <v>2</v>
      </c>
      <c r="B537" s="27" t="s">
        <v>329</v>
      </c>
      <c r="C537" s="28">
        <v>700.1</v>
      </c>
      <c r="D537" s="28">
        <v>0</v>
      </c>
      <c r="E537" s="28">
        <v>0</v>
      </c>
      <c r="F537" s="28">
        <v>0</v>
      </c>
      <c r="G537" s="28">
        <v>700</v>
      </c>
      <c r="H537" s="28">
        <v>0</v>
      </c>
      <c r="I537" s="28">
        <v>0</v>
      </c>
      <c r="J537" s="28">
        <v>0</v>
      </c>
      <c r="K537" s="28">
        <v>0</v>
      </c>
      <c r="L537" s="28">
        <v>0</v>
      </c>
      <c r="M537" s="28">
        <v>0</v>
      </c>
      <c r="N537" s="28">
        <v>8000</v>
      </c>
      <c r="O537" s="28">
        <v>0</v>
      </c>
      <c r="P537" s="28">
        <v>0</v>
      </c>
      <c r="Q537" s="28">
        <v>8700</v>
      </c>
      <c r="R537" s="29">
        <v>2556.46</v>
      </c>
      <c r="S537" s="28">
        <v>870</v>
      </c>
      <c r="T537" s="28">
        <v>5273.54</v>
      </c>
      <c r="U537" s="30">
        <f t="shared" si="73"/>
        <v>0</v>
      </c>
      <c r="V537" s="41"/>
      <c r="W537" s="41"/>
      <c r="X537" s="41"/>
      <c r="Y537" s="7"/>
      <c r="Z537" s="32">
        <f t="shared" si="74"/>
        <v>0</v>
      </c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</row>
    <row r="538" spans="1:59" ht="39.75" customHeight="1" x14ac:dyDescent="0.35">
      <c r="A538" s="22">
        <v>3</v>
      </c>
      <c r="B538" s="27" t="s">
        <v>330</v>
      </c>
      <c r="C538" s="28">
        <v>401.3</v>
      </c>
      <c r="D538" s="28">
        <v>0</v>
      </c>
      <c r="E538" s="28">
        <v>0</v>
      </c>
      <c r="F538" s="28">
        <v>0</v>
      </c>
      <c r="G538" s="28">
        <v>400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400</v>
      </c>
      <c r="R538" s="29">
        <v>117.54</v>
      </c>
      <c r="S538" s="28">
        <v>40</v>
      </c>
      <c r="T538" s="28">
        <v>242.46</v>
      </c>
      <c r="U538" s="30">
        <f t="shared" si="73"/>
        <v>0</v>
      </c>
      <c r="V538" s="41"/>
      <c r="W538" s="41"/>
      <c r="X538" s="41"/>
      <c r="Y538" s="7"/>
      <c r="Z538" s="32">
        <f t="shared" si="74"/>
        <v>0</v>
      </c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</row>
    <row r="539" spans="1:59" ht="39.75" customHeight="1" x14ac:dyDescent="0.35">
      <c r="A539" s="22">
        <v>4</v>
      </c>
      <c r="B539" s="27" t="s">
        <v>331</v>
      </c>
      <c r="C539" s="28">
        <v>515</v>
      </c>
      <c r="D539" s="28">
        <v>0</v>
      </c>
      <c r="E539" s="28">
        <v>0</v>
      </c>
      <c r="F539" s="28">
        <v>0</v>
      </c>
      <c r="G539" s="28">
        <v>500</v>
      </c>
      <c r="H539" s="28">
        <v>0</v>
      </c>
      <c r="I539" s="28">
        <v>0</v>
      </c>
      <c r="J539" s="28">
        <v>0</v>
      </c>
      <c r="K539" s="28">
        <v>0</v>
      </c>
      <c r="L539" s="28">
        <v>0</v>
      </c>
      <c r="M539" s="28">
        <v>0</v>
      </c>
      <c r="N539" s="28">
        <v>0</v>
      </c>
      <c r="O539" s="28">
        <v>0</v>
      </c>
      <c r="P539" s="28">
        <v>0</v>
      </c>
      <c r="Q539" s="28">
        <v>500</v>
      </c>
      <c r="R539" s="29">
        <v>146.91999999999999</v>
      </c>
      <c r="S539" s="28">
        <v>50</v>
      </c>
      <c r="T539" s="28">
        <v>303.08</v>
      </c>
      <c r="U539" s="30">
        <f t="shared" si="73"/>
        <v>0</v>
      </c>
      <c r="V539" s="41"/>
      <c r="W539" s="41"/>
      <c r="X539" s="41"/>
      <c r="Y539" s="7"/>
      <c r="Z539" s="32">
        <f t="shared" si="74"/>
        <v>0</v>
      </c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</row>
    <row r="540" spans="1:59" ht="39.75" customHeight="1" x14ac:dyDescent="0.35">
      <c r="A540" s="22">
        <v>5</v>
      </c>
      <c r="B540" s="27" t="s">
        <v>332</v>
      </c>
      <c r="C540" s="28">
        <v>641</v>
      </c>
      <c r="D540" s="28">
        <v>0</v>
      </c>
      <c r="E540" s="28">
        <v>0</v>
      </c>
      <c r="F540" s="28">
        <v>0</v>
      </c>
      <c r="G540" s="28">
        <v>650</v>
      </c>
      <c r="H540" s="28">
        <v>0</v>
      </c>
      <c r="I540" s="28">
        <v>0</v>
      </c>
      <c r="J540" s="28">
        <v>0</v>
      </c>
      <c r="K540" s="28">
        <v>0</v>
      </c>
      <c r="L540" s="28">
        <v>0</v>
      </c>
      <c r="M540" s="28">
        <v>0</v>
      </c>
      <c r="N540" s="28">
        <v>8000</v>
      </c>
      <c r="O540" s="28">
        <v>0</v>
      </c>
      <c r="P540" s="28">
        <v>0</v>
      </c>
      <c r="Q540" s="28">
        <v>8650</v>
      </c>
      <c r="R540" s="29">
        <v>2541.77</v>
      </c>
      <c r="S540" s="28">
        <v>865</v>
      </c>
      <c r="T540" s="28">
        <v>5243.23</v>
      </c>
      <c r="U540" s="30">
        <f t="shared" si="73"/>
        <v>0</v>
      </c>
      <c r="V540" s="41"/>
      <c r="W540" s="41"/>
      <c r="X540" s="41"/>
      <c r="Y540" s="7"/>
      <c r="Z540" s="32">
        <f t="shared" si="74"/>
        <v>0</v>
      </c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</row>
    <row r="541" spans="1:59" ht="39.75" customHeight="1" x14ac:dyDescent="0.35">
      <c r="A541" s="22">
        <v>6</v>
      </c>
      <c r="B541" s="27" t="s">
        <v>333</v>
      </c>
      <c r="C541" s="28">
        <v>3431.1</v>
      </c>
      <c r="D541" s="28">
        <v>0</v>
      </c>
      <c r="E541" s="28">
        <v>0</v>
      </c>
      <c r="F541" s="28">
        <v>0</v>
      </c>
      <c r="G541" s="28">
        <v>3300</v>
      </c>
      <c r="H541" s="28">
        <v>10000</v>
      </c>
      <c r="I541" s="28">
        <v>0</v>
      </c>
      <c r="J541" s="28">
        <v>0</v>
      </c>
      <c r="K541" s="28">
        <v>0</v>
      </c>
      <c r="L541" s="28">
        <v>0</v>
      </c>
      <c r="M541" s="28">
        <v>0</v>
      </c>
      <c r="N541" s="28">
        <v>0</v>
      </c>
      <c r="O541" s="28">
        <v>0</v>
      </c>
      <c r="P541" s="28">
        <v>0</v>
      </c>
      <c r="Q541" s="28">
        <v>13300</v>
      </c>
      <c r="R541" s="29">
        <v>3908.16</v>
      </c>
      <c r="S541" s="28">
        <v>1330</v>
      </c>
      <c r="T541" s="28">
        <v>8061.84</v>
      </c>
      <c r="U541" s="30">
        <f t="shared" si="73"/>
        <v>0</v>
      </c>
      <c r="V541" s="41"/>
      <c r="W541" s="41"/>
      <c r="X541" s="41"/>
      <c r="Y541" s="7"/>
      <c r="Z541" s="32">
        <f t="shared" si="74"/>
        <v>0</v>
      </c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</row>
    <row r="542" spans="1:59" ht="39.75" customHeight="1" x14ac:dyDescent="0.35">
      <c r="A542" s="22">
        <v>7</v>
      </c>
      <c r="B542" s="27" t="s">
        <v>239</v>
      </c>
      <c r="C542" s="28">
        <v>1251</v>
      </c>
      <c r="D542" s="28">
        <v>0</v>
      </c>
      <c r="E542" s="28">
        <v>0</v>
      </c>
      <c r="F542" s="28">
        <v>0</v>
      </c>
      <c r="G542" s="28">
        <v>1200</v>
      </c>
      <c r="H542" s="28">
        <v>3600</v>
      </c>
      <c r="I542" s="28">
        <v>800</v>
      </c>
      <c r="J542" s="28">
        <v>950</v>
      </c>
      <c r="K542" s="28">
        <v>0</v>
      </c>
      <c r="L542" s="28">
        <v>0</v>
      </c>
      <c r="M542" s="28">
        <v>0</v>
      </c>
      <c r="N542" s="28">
        <v>0</v>
      </c>
      <c r="O542" s="28">
        <v>0</v>
      </c>
      <c r="P542" s="28">
        <v>0</v>
      </c>
      <c r="Q542" s="28">
        <v>6550</v>
      </c>
      <c r="R542" s="29">
        <v>1924.69</v>
      </c>
      <c r="S542" s="28">
        <v>655</v>
      </c>
      <c r="T542" s="28">
        <v>3970.31</v>
      </c>
      <c r="U542" s="30">
        <f t="shared" si="73"/>
        <v>0</v>
      </c>
      <c r="V542" s="41"/>
      <c r="W542" s="41"/>
      <c r="X542" s="41"/>
      <c r="Y542" s="7"/>
      <c r="Z542" s="32">
        <f t="shared" si="74"/>
        <v>0</v>
      </c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</row>
    <row r="543" spans="1:59" ht="39.75" customHeight="1" x14ac:dyDescent="0.35">
      <c r="A543" s="22">
        <v>8</v>
      </c>
      <c r="B543" s="27" t="s">
        <v>334</v>
      </c>
      <c r="C543" s="28">
        <v>3000</v>
      </c>
      <c r="D543" s="28">
        <v>0</v>
      </c>
      <c r="E543" s="28">
        <v>0</v>
      </c>
      <c r="F543" s="28">
        <v>0</v>
      </c>
      <c r="G543" s="28">
        <v>0</v>
      </c>
      <c r="H543" s="28">
        <v>0</v>
      </c>
      <c r="I543" s="28">
        <v>0</v>
      </c>
      <c r="J543" s="28">
        <v>0</v>
      </c>
      <c r="K543" s="28">
        <v>0</v>
      </c>
      <c r="L543" s="28">
        <v>0</v>
      </c>
      <c r="M543" s="28">
        <v>0</v>
      </c>
      <c r="N543" s="28">
        <v>22000</v>
      </c>
      <c r="O543" s="28">
        <v>0</v>
      </c>
      <c r="P543" s="28">
        <v>0</v>
      </c>
      <c r="Q543" s="28">
        <v>22000</v>
      </c>
      <c r="R543" s="29">
        <v>6464.62</v>
      </c>
      <c r="S543" s="28">
        <v>2200</v>
      </c>
      <c r="T543" s="28">
        <v>13335.38</v>
      </c>
      <c r="U543" s="30">
        <f t="shared" si="73"/>
        <v>0</v>
      </c>
      <c r="V543" s="41"/>
      <c r="W543" s="41"/>
      <c r="X543" s="41"/>
      <c r="Y543" s="7"/>
      <c r="Z543" s="32">
        <f t="shared" si="74"/>
        <v>0</v>
      </c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</row>
    <row r="544" spans="1:59" ht="39.75" customHeight="1" x14ac:dyDescent="0.35">
      <c r="A544" s="22">
        <v>9</v>
      </c>
      <c r="B544" s="39" t="s">
        <v>335</v>
      </c>
      <c r="C544" s="60">
        <v>589.20000000000005</v>
      </c>
      <c r="D544" s="28">
        <v>0</v>
      </c>
      <c r="E544" s="28">
        <v>0</v>
      </c>
      <c r="F544" s="28">
        <v>0</v>
      </c>
      <c r="G544" s="28">
        <v>600</v>
      </c>
      <c r="H544" s="28">
        <v>1700</v>
      </c>
      <c r="I544" s="28">
        <v>400</v>
      </c>
      <c r="J544" s="28">
        <v>450</v>
      </c>
      <c r="K544" s="28">
        <v>0</v>
      </c>
      <c r="L544" s="28">
        <v>0</v>
      </c>
      <c r="M544" s="28">
        <v>0</v>
      </c>
      <c r="N544" s="28">
        <v>0</v>
      </c>
      <c r="O544" s="28">
        <v>0</v>
      </c>
      <c r="P544" s="28">
        <v>0</v>
      </c>
      <c r="Q544" s="28">
        <v>3150</v>
      </c>
      <c r="R544" s="29">
        <v>925.62</v>
      </c>
      <c r="S544" s="28">
        <v>315</v>
      </c>
      <c r="T544" s="28">
        <v>1909.38</v>
      </c>
      <c r="U544" s="30">
        <f t="shared" si="73"/>
        <v>0</v>
      </c>
      <c r="V544" s="31"/>
      <c r="W544" s="31"/>
      <c r="X544" s="31"/>
      <c r="Z544" s="32">
        <f t="shared" si="74"/>
        <v>0</v>
      </c>
      <c r="AA544" s="31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</row>
    <row r="545" spans="1:59" ht="39.75" customHeight="1" x14ac:dyDescent="0.35">
      <c r="A545" s="22">
        <v>10</v>
      </c>
      <c r="B545" s="27" t="s">
        <v>325</v>
      </c>
      <c r="C545" s="28">
        <v>1570</v>
      </c>
      <c r="D545" s="28">
        <v>0</v>
      </c>
      <c r="E545" s="28">
        <v>0</v>
      </c>
      <c r="F545" s="28">
        <v>0</v>
      </c>
      <c r="G545" s="28">
        <v>15000</v>
      </c>
      <c r="H545" s="28">
        <v>5500</v>
      </c>
      <c r="I545" s="28">
        <v>0</v>
      </c>
      <c r="J545" s="28">
        <v>0</v>
      </c>
      <c r="K545" s="28">
        <v>0</v>
      </c>
      <c r="L545" s="28">
        <v>0</v>
      </c>
      <c r="M545" s="28">
        <v>6000</v>
      </c>
      <c r="N545" s="28">
        <v>0</v>
      </c>
      <c r="O545" s="28">
        <v>0</v>
      </c>
      <c r="P545" s="28">
        <v>0</v>
      </c>
      <c r="Q545" s="28">
        <v>26500</v>
      </c>
      <c r="R545" s="29">
        <v>7786.93</v>
      </c>
      <c r="S545" s="28">
        <v>2650</v>
      </c>
      <c r="T545" s="28">
        <v>16063.07</v>
      </c>
      <c r="U545" s="30">
        <f t="shared" si="73"/>
        <v>0</v>
      </c>
      <c r="V545" s="31"/>
      <c r="W545" s="31"/>
      <c r="X545" s="31"/>
      <c r="Z545" s="32">
        <f t="shared" si="74"/>
        <v>0</v>
      </c>
      <c r="AA545" s="31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</row>
    <row r="546" spans="1:59" ht="51" customHeight="1" x14ac:dyDescent="0.35">
      <c r="A546" s="71"/>
      <c r="B546" s="75" t="s">
        <v>483</v>
      </c>
      <c r="C546" s="19">
        <v>12759.1</v>
      </c>
      <c r="D546" s="19">
        <v>0</v>
      </c>
      <c r="E546" s="19">
        <v>0</v>
      </c>
      <c r="F546" s="19">
        <v>0</v>
      </c>
      <c r="G546" s="19">
        <v>23050</v>
      </c>
      <c r="H546" s="19">
        <v>20800</v>
      </c>
      <c r="I546" s="19">
        <v>1200</v>
      </c>
      <c r="J546" s="19">
        <v>1400</v>
      </c>
      <c r="K546" s="19">
        <v>0</v>
      </c>
      <c r="L546" s="19">
        <v>0</v>
      </c>
      <c r="M546" s="19">
        <v>6000</v>
      </c>
      <c r="N546" s="19">
        <v>38000</v>
      </c>
      <c r="O546" s="19">
        <v>0</v>
      </c>
      <c r="P546" s="19">
        <v>0</v>
      </c>
      <c r="Q546" s="19">
        <v>90450</v>
      </c>
      <c r="R546" s="19">
        <v>26578.400000000001</v>
      </c>
      <c r="S546" s="19">
        <v>9045</v>
      </c>
      <c r="T546" s="19">
        <v>54826.6</v>
      </c>
      <c r="U546" s="30">
        <f t="shared" si="73"/>
        <v>0</v>
      </c>
      <c r="V546" s="37">
        <f>Q546-Q543-Q544-Q545-Q542-Q541-Q540-Q539-Q538-Q537-Q536</f>
        <v>0</v>
      </c>
      <c r="W546" s="37">
        <f>R546-R543-R544-R545-R542-R541-R540-R539-R538-R537-R536</f>
        <v>2.7853275241795927E-12</v>
      </c>
      <c r="X546" s="37">
        <f>S546-S543-S544-S545-S542-S541-S540-S539-S538-S537-S536</f>
        <v>0</v>
      </c>
      <c r="Y546" s="37">
        <f>T546-T543-T544-T545-T542-T541-T540-T539-T538-T537-T536</f>
        <v>3.1263880373444408E-12</v>
      </c>
      <c r="Z546" s="32">
        <f t="shared" si="74"/>
        <v>0</v>
      </c>
      <c r="AA546" s="37">
        <f>D546-D545-D544-D543-D542-D541-D540-D539-D538-D537-D536</f>
        <v>0</v>
      </c>
      <c r="AB546" s="37">
        <f t="shared" ref="AB546:AM546" si="76">E546-E545-E544-E543-E542-E541-E540-E539-E538-E537-E536</f>
        <v>0</v>
      </c>
      <c r="AC546" s="37">
        <f t="shared" si="76"/>
        <v>0</v>
      </c>
      <c r="AD546" s="37">
        <f t="shared" si="76"/>
        <v>0</v>
      </c>
      <c r="AE546" s="37">
        <f t="shared" si="76"/>
        <v>0</v>
      </c>
      <c r="AF546" s="37">
        <f t="shared" si="76"/>
        <v>0</v>
      </c>
      <c r="AG546" s="37">
        <f t="shared" si="76"/>
        <v>0</v>
      </c>
      <c r="AH546" s="37">
        <f t="shared" si="76"/>
        <v>0</v>
      </c>
      <c r="AI546" s="37">
        <f t="shared" si="76"/>
        <v>0</v>
      </c>
      <c r="AJ546" s="37">
        <f t="shared" si="76"/>
        <v>0</v>
      </c>
      <c r="AK546" s="37">
        <f t="shared" si="76"/>
        <v>0</v>
      </c>
      <c r="AL546" s="37">
        <f t="shared" si="76"/>
        <v>0</v>
      </c>
      <c r="AM546" s="37">
        <f t="shared" si="76"/>
        <v>0</v>
      </c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</row>
    <row r="547" spans="1:59" ht="24.75" customHeight="1" x14ac:dyDescent="0.35">
      <c r="A547" s="87" t="s">
        <v>431</v>
      </c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30">
        <f t="shared" si="73"/>
        <v>0</v>
      </c>
      <c r="V547" s="7"/>
      <c r="W547" s="44"/>
      <c r="X547" s="7"/>
      <c r="Y547" s="7"/>
      <c r="Z547" s="32">
        <f t="shared" si="74"/>
        <v>0</v>
      </c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</row>
    <row r="548" spans="1:59" ht="39.75" customHeight="1" x14ac:dyDescent="0.35">
      <c r="A548" s="22">
        <v>1</v>
      </c>
      <c r="B548" s="27" t="s">
        <v>445</v>
      </c>
      <c r="C548" s="28">
        <v>2074.1</v>
      </c>
      <c r="D548" s="28">
        <v>0</v>
      </c>
      <c r="E548" s="28">
        <v>0</v>
      </c>
      <c r="F548" s="28">
        <v>0</v>
      </c>
      <c r="G548" s="28">
        <v>0</v>
      </c>
      <c r="H548" s="28">
        <v>7200</v>
      </c>
      <c r="I548" s="28">
        <v>1300</v>
      </c>
      <c r="J548" s="28">
        <v>1600</v>
      </c>
      <c r="K548" s="28">
        <v>0</v>
      </c>
      <c r="L548" s="28">
        <v>0</v>
      </c>
      <c r="M548" s="28">
        <v>0</v>
      </c>
      <c r="N548" s="28">
        <v>0</v>
      </c>
      <c r="O548" s="28">
        <v>0</v>
      </c>
      <c r="P548" s="28">
        <v>3100</v>
      </c>
      <c r="Q548" s="28">
        <v>13200</v>
      </c>
      <c r="R548" s="29">
        <v>3878.77</v>
      </c>
      <c r="S548" s="28">
        <v>1320</v>
      </c>
      <c r="T548" s="28">
        <v>8001.23</v>
      </c>
      <c r="U548" s="30">
        <f t="shared" si="73"/>
        <v>0</v>
      </c>
      <c r="V548" s="31"/>
      <c r="W548" s="31"/>
      <c r="X548" s="31"/>
      <c r="Z548" s="32">
        <f t="shared" si="74"/>
        <v>0</v>
      </c>
    </row>
    <row r="549" spans="1:59" ht="39.75" customHeight="1" x14ac:dyDescent="0.35">
      <c r="A549" s="22">
        <v>2</v>
      </c>
      <c r="B549" s="27" t="s">
        <v>118</v>
      </c>
      <c r="C549" s="28">
        <v>6643.9</v>
      </c>
      <c r="D549" s="28">
        <v>0</v>
      </c>
      <c r="E549" s="28">
        <v>0</v>
      </c>
      <c r="F549" s="28">
        <v>0</v>
      </c>
      <c r="G549" s="28">
        <v>0</v>
      </c>
      <c r="H549" s="28">
        <v>0</v>
      </c>
      <c r="I549" s="28">
        <v>0</v>
      </c>
      <c r="J549" s="28">
        <v>0</v>
      </c>
      <c r="K549" s="28">
        <v>0</v>
      </c>
      <c r="L549" s="28">
        <v>0</v>
      </c>
      <c r="M549" s="28">
        <v>23700</v>
      </c>
      <c r="N549" s="28">
        <v>0</v>
      </c>
      <c r="O549" s="28">
        <v>0</v>
      </c>
      <c r="P549" s="28">
        <v>0</v>
      </c>
      <c r="Q549" s="28">
        <v>23700</v>
      </c>
      <c r="R549" s="29">
        <v>6964.16</v>
      </c>
      <c r="S549" s="28">
        <v>2370</v>
      </c>
      <c r="T549" s="28">
        <v>14365.84</v>
      </c>
      <c r="U549" s="30">
        <f t="shared" si="73"/>
        <v>0</v>
      </c>
      <c r="V549" s="31"/>
      <c r="W549" s="31"/>
      <c r="X549" s="31"/>
      <c r="Z549" s="32">
        <f t="shared" si="74"/>
        <v>0</v>
      </c>
    </row>
    <row r="550" spans="1:59" ht="39.75" customHeight="1" x14ac:dyDescent="0.35">
      <c r="A550" s="22">
        <v>3</v>
      </c>
      <c r="B550" s="27" t="s">
        <v>26</v>
      </c>
      <c r="C550" s="28">
        <v>5050</v>
      </c>
      <c r="D550" s="28">
        <v>0</v>
      </c>
      <c r="E550" s="28">
        <v>0</v>
      </c>
      <c r="F550" s="28">
        <v>0</v>
      </c>
      <c r="G550" s="28">
        <v>0</v>
      </c>
      <c r="H550" s="28">
        <v>0</v>
      </c>
      <c r="I550" s="28">
        <v>0</v>
      </c>
      <c r="J550" s="28">
        <v>0</v>
      </c>
      <c r="K550" s="28">
        <v>0</v>
      </c>
      <c r="L550" s="28">
        <v>0</v>
      </c>
      <c r="M550" s="28">
        <v>18000</v>
      </c>
      <c r="N550" s="28">
        <v>51800</v>
      </c>
      <c r="O550" s="28">
        <v>0</v>
      </c>
      <c r="P550" s="28">
        <v>0</v>
      </c>
      <c r="Q550" s="28">
        <v>69800</v>
      </c>
      <c r="R550" s="29">
        <v>20510.47</v>
      </c>
      <c r="S550" s="28">
        <v>6980</v>
      </c>
      <c r="T550" s="28">
        <v>42309.53</v>
      </c>
      <c r="U550" s="30">
        <f t="shared" si="73"/>
        <v>0</v>
      </c>
      <c r="V550" s="31"/>
      <c r="W550" s="31"/>
      <c r="X550" s="31"/>
      <c r="Z550" s="32">
        <f t="shared" si="74"/>
        <v>0</v>
      </c>
    </row>
    <row r="551" spans="1:59" ht="39.75" customHeight="1" x14ac:dyDescent="0.35">
      <c r="A551" s="22">
        <v>4</v>
      </c>
      <c r="B551" s="27" t="s">
        <v>247</v>
      </c>
      <c r="C551" s="28">
        <v>3359.3</v>
      </c>
      <c r="D551" s="28">
        <v>0</v>
      </c>
      <c r="E551" s="28">
        <v>0</v>
      </c>
      <c r="F551" s="28">
        <v>0</v>
      </c>
      <c r="G551" s="28">
        <v>0</v>
      </c>
      <c r="H551" s="28">
        <v>0</v>
      </c>
      <c r="I551" s="28">
        <v>0</v>
      </c>
      <c r="J551" s="28">
        <v>0</v>
      </c>
      <c r="K551" s="28">
        <v>0</v>
      </c>
      <c r="L551" s="28">
        <v>0</v>
      </c>
      <c r="M551" s="28">
        <v>0</v>
      </c>
      <c r="N551" s="28">
        <v>34440</v>
      </c>
      <c r="O551" s="28">
        <v>0</v>
      </c>
      <c r="P551" s="28">
        <v>0</v>
      </c>
      <c r="Q551" s="28">
        <v>34440</v>
      </c>
      <c r="R551" s="29">
        <v>10120.07</v>
      </c>
      <c r="S551" s="28">
        <v>3444</v>
      </c>
      <c r="T551" s="28">
        <v>20875.93</v>
      </c>
      <c r="U551" s="30">
        <f t="shared" si="73"/>
        <v>0</v>
      </c>
      <c r="V551" s="31"/>
      <c r="W551" s="31"/>
      <c r="X551" s="31"/>
      <c r="Z551" s="32">
        <f t="shared" si="74"/>
        <v>0</v>
      </c>
    </row>
    <row r="552" spans="1:59" ht="39.75" customHeight="1" x14ac:dyDescent="0.35">
      <c r="A552" s="22">
        <v>5</v>
      </c>
      <c r="B552" s="27" t="s">
        <v>119</v>
      </c>
      <c r="C552" s="28">
        <v>6586.5</v>
      </c>
      <c r="D552" s="28">
        <v>0</v>
      </c>
      <c r="E552" s="28">
        <v>0</v>
      </c>
      <c r="F552" s="28">
        <v>0</v>
      </c>
      <c r="G552" s="28">
        <v>0</v>
      </c>
      <c r="H552" s="28">
        <v>0</v>
      </c>
      <c r="I552" s="28">
        <v>0</v>
      </c>
      <c r="J552" s="28">
        <v>0</v>
      </c>
      <c r="K552" s="28">
        <v>0</v>
      </c>
      <c r="L552" s="28">
        <v>0</v>
      </c>
      <c r="M552" s="28">
        <v>0</v>
      </c>
      <c r="N552" s="28">
        <v>57840</v>
      </c>
      <c r="O552" s="28">
        <v>0</v>
      </c>
      <c r="P552" s="28">
        <v>0</v>
      </c>
      <c r="Q552" s="28">
        <v>57840</v>
      </c>
      <c r="R552" s="29">
        <v>16996.07</v>
      </c>
      <c r="S552" s="28">
        <v>5784</v>
      </c>
      <c r="T552" s="28">
        <v>35059.93</v>
      </c>
      <c r="U552" s="30">
        <f t="shared" si="73"/>
        <v>0</v>
      </c>
      <c r="V552" s="31"/>
      <c r="W552" s="31"/>
      <c r="X552" s="31"/>
      <c r="Z552" s="32">
        <f t="shared" si="74"/>
        <v>0</v>
      </c>
    </row>
    <row r="553" spans="1:59" ht="39.75" customHeight="1" x14ac:dyDescent="0.35">
      <c r="A553" s="22">
        <v>6</v>
      </c>
      <c r="B553" s="39" t="s">
        <v>446</v>
      </c>
      <c r="C553" s="60">
        <v>1822.3</v>
      </c>
      <c r="D553" s="28">
        <v>0</v>
      </c>
      <c r="E553" s="28">
        <v>0</v>
      </c>
      <c r="F553" s="28">
        <v>0</v>
      </c>
      <c r="G553" s="28">
        <v>0</v>
      </c>
      <c r="H553" s="28">
        <v>0</v>
      </c>
      <c r="I553" s="28">
        <v>0</v>
      </c>
      <c r="J553" s="28">
        <v>0</v>
      </c>
      <c r="K553" s="28">
        <v>0</v>
      </c>
      <c r="L553" s="28">
        <v>0</v>
      </c>
      <c r="M553" s="28">
        <v>6900</v>
      </c>
      <c r="N553" s="28">
        <v>0</v>
      </c>
      <c r="O553" s="28">
        <v>0</v>
      </c>
      <c r="P553" s="28">
        <v>0</v>
      </c>
      <c r="Q553" s="28">
        <v>6900</v>
      </c>
      <c r="R553" s="29">
        <v>2027.54</v>
      </c>
      <c r="S553" s="28">
        <v>690</v>
      </c>
      <c r="T553" s="28">
        <v>4182.46</v>
      </c>
      <c r="U553" s="30">
        <f t="shared" si="73"/>
        <v>0</v>
      </c>
      <c r="V553" s="31"/>
      <c r="W553" s="31"/>
      <c r="X553" s="31"/>
      <c r="Z553" s="32">
        <f t="shared" si="74"/>
        <v>0</v>
      </c>
    </row>
    <row r="554" spans="1:59" ht="39.75" customHeight="1" x14ac:dyDescent="0.35">
      <c r="A554" s="22">
        <v>7</v>
      </c>
      <c r="B554" s="27" t="s">
        <v>447</v>
      </c>
      <c r="C554" s="28">
        <v>2480.9</v>
      </c>
      <c r="D554" s="28">
        <v>0</v>
      </c>
      <c r="E554" s="28">
        <v>0</v>
      </c>
      <c r="F554" s="28">
        <v>0</v>
      </c>
      <c r="G554" s="28">
        <v>0</v>
      </c>
      <c r="H554" s="28">
        <v>8600</v>
      </c>
      <c r="I554" s="28">
        <v>1700</v>
      </c>
      <c r="J554" s="28">
        <v>2000</v>
      </c>
      <c r="K554" s="28">
        <v>0</v>
      </c>
      <c r="L554" s="28">
        <v>0</v>
      </c>
      <c r="M554" s="28">
        <v>0</v>
      </c>
      <c r="N554" s="28">
        <v>0</v>
      </c>
      <c r="O554" s="28">
        <v>0</v>
      </c>
      <c r="P554" s="28">
        <v>0</v>
      </c>
      <c r="Q554" s="28">
        <v>12300</v>
      </c>
      <c r="R554" s="29">
        <v>3614.31</v>
      </c>
      <c r="S554" s="28">
        <v>1230</v>
      </c>
      <c r="T554" s="28">
        <v>7455.69</v>
      </c>
      <c r="U554" s="30">
        <f t="shared" si="73"/>
        <v>0</v>
      </c>
      <c r="V554" s="31"/>
      <c r="W554" s="31"/>
      <c r="X554" s="31"/>
      <c r="Z554" s="32">
        <f t="shared" si="74"/>
        <v>0</v>
      </c>
    </row>
    <row r="555" spans="1:59" ht="39.75" customHeight="1" x14ac:dyDescent="0.35">
      <c r="A555" s="22">
        <v>8</v>
      </c>
      <c r="B555" s="27" t="s">
        <v>121</v>
      </c>
      <c r="C555" s="28">
        <v>3227</v>
      </c>
      <c r="D555" s="28">
        <v>0</v>
      </c>
      <c r="E555" s="28">
        <v>0</v>
      </c>
      <c r="F555" s="28">
        <v>0</v>
      </c>
      <c r="G555" s="28">
        <v>0</v>
      </c>
      <c r="H555" s="28">
        <v>0</v>
      </c>
      <c r="I555" s="28">
        <v>0</v>
      </c>
      <c r="J555" s="28">
        <v>0</v>
      </c>
      <c r="K555" s="28">
        <v>0</v>
      </c>
      <c r="L555" s="28">
        <v>0</v>
      </c>
      <c r="M555" s="28">
        <v>11500</v>
      </c>
      <c r="N555" s="28">
        <v>0</v>
      </c>
      <c r="O555" s="28">
        <v>0</v>
      </c>
      <c r="P555" s="28">
        <v>0</v>
      </c>
      <c r="Q555" s="28">
        <v>11500</v>
      </c>
      <c r="R555" s="29">
        <v>3379.23</v>
      </c>
      <c r="S555" s="28">
        <v>1150</v>
      </c>
      <c r="T555" s="28">
        <v>6970.77</v>
      </c>
      <c r="U555" s="30">
        <f t="shared" si="73"/>
        <v>0</v>
      </c>
      <c r="V555" s="31"/>
      <c r="W555" s="31"/>
      <c r="X555" s="31"/>
      <c r="Z555" s="32">
        <f t="shared" si="74"/>
        <v>0</v>
      </c>
      <c r="AA555" s="31"/>
    </row>
    <row r="556" spans="1:59" ht="39.75" customHeight="1" x14ac:dyDescent="0.35">
      <c r="A556" s="22">
        <v>9</v>
      </c>
      <c r="B556" s="27" t="s">
        <v>251</v>
      </c>
      <c r="C556" s="28">
        <v>3426.4</v>
      </c>
      <c r="D556" s="28">
        <v>0</v>
      </c>
      <c r="E556" s="28">
        <v>0</v>
      </c>
      <c r="F556" s="28">
        <v>0</v>
      </c>
      <c r="G556" s="28">
        <v>0</v>
      </c>
      <c r="H556" s="28">
        <v>0</v>
      </c>
      <c r="I556" s="28">
        <v>0</v>
      </c>
      <c r="J556" s="28">
        <v>0</v>
      </c>
      <c r="K556" s="28">
        <v>0</v>
      </c>
      <c r="L556" s="28">
        <v>0</v>
      </c>
      <c r="M556" s="28">
        <v>0</v>
      </c>
      <c r="N556" s="28">
        <v>35420</v>
      </c>
      <c r="O556" s="28">
        <v>0</v>
      </c>
      <c r="P556" s="28">
        <v>0</v>
      </c>
      <c r="Q556" s="28">
        <v>35420</v>
      </c>
      <c r="R556" s="29">
        <v>10408.030000000001</v>
      </c>
      <c r="S556" s="28">
        <v>3542</v>
      </c>
      <c r="T556" s="28">
        <v>21469.97</v>
      </c>
      <c r="U556" s="30">
        <f t="shared" si="73"/>
        <v>0</v>
      </c>
      <c r="V556" s="31"/>
      <c r="W556" s="31"/>
      <c r="X556" s="31"/>
      <c r="Z556" s="32">
        <f t="shared" si="74"/>
        <v>0</v>
      </c>
      <c r="AA556" s="31"/>
    </row>
    <row r="557" spans="1:59" ht="39.75" customHeight="1" x14ac:dyDescent="0.35">
      <c r="A557" s="71"/>
      <c r="B557" s="75" t="s">
        <v>484</v>
      </c>
      <c r="C557" s="19">
        <v>34670.400000000001</v>
      </c>
      <c r="D557" s="19">
        <v>0</v>
      </c>
      <c r="E557" s="19">
        <v>0</v>
      </c>
      <c r="F557" s="19">
        <v>0</v>
      </c>
      <c r="G557" s="19">
        <v>0</v>
      </c>
      <c r="H557" s="19">
        <v>15800</v>
      </c>
      <c r="I557" s="19">
        <v>3000</v>
      </c>
      <c r="J557" s="19">
        <v>3600</v>
      </c>
      <c r="K557" s="19">
        <v>0</v>
      </c>
      <c r="L557" s="19">
        <v>0</v>
      </c>
      <c r="M557" s="19">
        <v>60100</v>
      </c>
      <c r="N557" s="19">
        <v>179500</v>
      </c>
      <c r="O557" s="19">
        <v>0</v>
      </c>
      <c r="P557" s="19">
        <v>3100</v>
      </c>
      <c r="Q557" s="19">
        <v>265100</v>
      </c>
      <c r="R557" s="19">
        <v>77898.649999999994</v>
      </c>
      <c r="S557" s="19">
        <v>26510</v>
      </c>
      <c r="T557" s="19">
        <v>160691.35</v>
      </c>
      <c r="U557" s="30">
        <f t="shared" si="73"/>
        <v>0</v>
      </c>
      <c r="V557" s="37">
        <f>Q557-Q554-Q555-Q556-Q553-Q552-Q551-Q550-Q549-Q548</f>
        <v>0</v>
      </c>
      <c r="W557" s="37">
        <f>R557-R554-R555-R556-R553-R552-R551-R550-R549-R548</f>
        <v>0</v>
      </c>
      <c r="X557" s="37">
        <f>S557-S554-S555-S556-S553-S552-S551-S550-S549-S548</f>
        <v>0</v>
      </c>
      <c r="Y557" s="37">
        <f>T557-T554-T555-T556-T553-T552-T551-T550-T549-T548</f>
        <v>0</v>
      </c>
      <c r="Z557" s="32">
        <f t="shared" si="74"/>
        <v>0</v>
      </c>
      <c r="AA557" s="37">
        <f>D557-D556-D555-D554-D553-D552-D551-D550-D549-D548</f>
        <v>0</v>
      </c>
      <c r="AB557" s="37">
        <f t="shared" ref="AB557:AM557" si="77">E557-E556-E555-E554-E553-E552-E551-E550-E549-E548</f>
        <v>0</v>
      </c>
      <c r="AC557" s="37">
        <f t="shared" si="77"/>
        <v>0</v>
      </c>
      <c r="AD557" s="37">
        <f t="shared" si="77"/>
        <v>0</v>
      </c>
      <c r="AE557" s="37">
        <f t="shared" si="77"/>
        <v>0</v>
      </c>
      <c r="AF557" s="37">
        <f t="shared" si="77"/>
        <v>0</v>
      </c>
      <c r="AG557" s="37">
        <f t="shared" si="77"/>
        <v>0</v>
      </c>
      <c r="AH557" s="37">
        <f t="shared" si="77"/>
        <v>0</v>
      </c>
      <c r="AI557" s="37">
        <f t="shared" si="77"/>
        <v>0</v>
      </c>
      <c r="AJ557" s="37">
        <f t="shared" si="77"/>
        <v>0</v>
      </c>
      <c r="AK557" s="37">
        <f t="shared" si="77"/>
        <v>0</v>
      </c>
      <c r="AL557" s="37">
        <f t="shared" si="77"/>
        <v>0</v>
      </c>
      <c r="AM557" s="37">
        <f t="shared" si="77"/>
        <v>0</v>
      </c>
    </row>
    <row r="558" spans="1:59" ht="30" customHeight="1" x14ac:dyDescent="0.35">
      <c r="A558" s="87" t="s">
        <v>433</v>
      </c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30">
        <f t="shared" si="73"/>
        <v>0</v>
      </c>
      <c r="V558" s="7"/>
      <c r="W558" s="38"/>
      <c r="X558" s="7"/>
      <c r="Y558" s="7"/>
      <c r="Z558" s="32">
        <f t="shared" si="74"/>
        <v>0</v>
      </c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</row>
    <row r="559" spans="1:59" ht="39.75" customHeight="1" x14ac:dyDescent="0.35">
      <c r="A559" s="73">
        <v>1</v>
      </c>
      <c r="B559" s="55" t="s">
        <v>378</v>
      </c>
      <c r="C559" s="29">
        <v>1272.3</v>
      </c>
      <c r="D559" s="29">
        <v>0</v>
      </c>
      <c r="E559" s="29">
        <v>0</v>
      </c>
      <c r="F559" s="29">
        <v>0</v>
      </c>
      <c r="G559" s="28">
        <v>1200</v>
      </c>
      <c r="H559" s="28">
        <v>3600</v>
      </c>
      <c r="I559" s="28">
        <v>800</v>
      </c>
      <c r="J559" s="28">
        <v>950</v>
      </c>
      <c r="K559" s="29">
        <v>0</v>
      </c>
      <c r="L559" s="29">
        <v>0</v>
      </c>
      <c r="M559" s="29">
        <v>0</v>
      </c>
      <c r="N559" s="28">
        <v>10000</v>
      </c>
      <c r="O559" s="29">
        <v>0</v>
      </c>
      <c r="P559" s="29">
        <v>0</v>
      </c>
      <c r="Q559" s="28">
        <v>16550</v>
      </c>
      <c r="R559" s="29">
        <v>4863.16</v>
      </c>
      <c r="S559" s="28">
        <v>1655</v>
      </c>
      <c r="T559" s="28">
        <v>10031.84</v>
      </c>
      <c r="U559" s="30">
        <f t="shared" si="73"/>
        <v>0</v>
      </c>
      <c r="V559" s="31"/>
      <c r="W559" s="31"/>
      <c r="X559" s="31"/>
      <c r="Z559" s="32">
        <f t="shared" si="74"/>
        <v>0</v>
      </c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</row>
    <row r="560" spans="1:59" ht="39.75" customHeight="1" x14ac:dyDescent="0.35">
      <c r="A560" s="73">
        <v>2</v>
      </c>
      <c r="B560" s="55" t="s">
        <v>379</v>
      </c>
      <c r="C560" s="29">
        <v>1140.74</v>
      </c>
      <c r="D560" s="29">
        <v>0</v>
      </c>
      <c r="E560" s="29">
        <v>0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8">
        <v>10000</v>
      </c>
      <c r="O560" s="29">
        <v>0</v>
      </c>
      <c r="P560" s="29">
        <v>0</v>
      </c>
      <c r="Q560" s="28">
        <v>10000</v>
      </c>
      <c r="R560" s="29">
        <v>2938.46</v>
      </c>
      <c r="S560" s="28">
        <v>1000</v>
      </c>
      <c r="T560" s="28">
        <v>6061.54</v>
      </c>
      <c r="U560" s="30">
        <f t="shared" si="73"/>
        <v>0</v>
      </c>
      <c r="V560" s="31"/>
      <c r="W560" s="31"/>
      <c r="X560" s="31"/>
      <c r="Z560" s="32">
        <f t="shared" si="74"/>
        <v>0</v>
      </c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</row>
    <row r="561" spans="1:59" ht="39.75" customHeight="1" x14ac:dyDescent="0.35">
      <c r="A561" s="73">
        <v>3</v>
      </c>
      <c r="B561" s="55" t="s">
        <v>130</v>
      </c>
      <c r="C561" s="29">
        <v>3264.08</v>
      </c>
      <c r="D561" s="29">
        <v>0</v>
      </c>
      <c r="E561" s="29">
        <v>0</v>
      </c>
      <c r="F561" s="29">
        <v>0</v>
      </c>
      <c r="G561" s="29">
        <v>0</v>
      </c>
      <c r="H561" s="29">
        <v>0</v>
      </c>
      <c r="I561" s="29">
        <v>0</v>
      </c>
      <c r="J561" s="29">
        <v>0</v>
      </c>
      <c r="K561" s="29">
        <v>0</v>
      </c>
      <c r="L561" s="29">
        <v>0</v>
      </c>
      <c r="M561" s="29">
        <v>0</v>
      </c>
      <c r="N561" s="28">
        <v>24000</v>
      </c>
      <c r="O561" s="29">
        <v>0</v>
      </c>
      <c r="P561" s="29">
        <v>0</v>
      </c>
      <c r="Q561" s="28">
        <v>24000</v>
      </c>
      <c r="R561" s="29">
        <v>7052.31</v>
      </c>
      <c r="S561" s="28">
        <v>2400</v>
      </c>
      <c r="T561" s="28">
        <v>14547.69</v>
      </c>
      <c r="U561" s="30">
        <f t="shared" si="73"/>
        <v>0</v>
      </c>
      <c r="V561" s="31"/>
      <c r="W561" s="31"/>
      <c r="X561" s="31"/>
      <c r="Z561" s="32">
        <f t="shared" si="74"/>
        <v>0</v>
      </c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</row>
    <row r="562" spans="1:59" ht="39.75" customHeight="1" x14ac:dyDescent="0.35">
      <c r="A562" s="73">
        <v>4</v>
      </c>
      <c r="B562" s="55" t="s">
        <v>380</v>
      </c>
      <c r="C562" s="29">
        <v>5868.1</v>
      </c>
      <c r="D562" s="29">
        <v>0</v>
      </c>
      <c r="E562" s="29">
        <v>0</v>
      </c>
      <c r="F562" s="29">
        <v>0</v>
      </c>
      <c r="G562" s="28">
        <v>5500</v>
      </c>
      <c r="H562" s="28">
        <v>16600</v>
      </c>
      <c r="I562" s="28">
        <v>3600</v>
      </c>
      <c r="J562" s="28">
        <v>4300</v>
      </c>
      <c r="K562" s="29">
        <v>0</v>
      </c>
      <c r="L562" s="29">
        <v>0</v>
      </c>
      <c r="M562" s="29">
        <v>0</v>
      </c>
      <c r="N562" s="29">
        <v>0</v>
      </c>
      <c r="O562" s="29">
        <v>0</v>
      </c>
      <c r="P562" s="29">
        <v>0</v>
      </c>
      <c r="Q562" s="28">
        <v>30000</v>
      </c>
      <c r="R562" s="29">
        <v>8815.39</v>
      </c>
      <c r="S562" s="28">
        <v>3000</v>
      </c>
      <c r="T562" s="28">
        <v>18184.61</v>
      </c>
      <c r="U562" s="30">
        <f t="shared" si="73"/>
        <v>0</v>
      </c>
      <c r="V562" s="31"/>
      <c r="W562" s="31"/>
      <c r="X562" s="31"/>
      <c r="Z562" s="32">
        <f t="shared" si="74"/>
        <v>0</v>
      </c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</row>
    <row r="563" spans="1:59" ht="39.75" customHeight="1" x14ac:dyDescent="0.35">
      <c r="A563" s="73">
        <v>5</v>
      </c>
      <c r="B563" s="55" t="s">
        <v>399</v>
      </c>
      <c r="C563" s="29">
        <v>2198.5</v>
      </c>
      <c r="D563" s="29">
        <v>0</v>
      </c>
      <c r="E563" s="29">
        <v>0</v>
      </c>
      <c r="F563" s="29">
        <v>0</v>
      </c>
      <c r="G563" s="28">
        <v>2100</v>
      </c>
      <c r="H563" s="28">
        <v>6300</v>
      </c>
      <c r="I563" s="28">
        <v>1400</v>
      </c>
      <c r="J563" s="28">
        <v>1600</v>
      </c>
      <c r="K563" s="29">
        <v>0</v>
      </c>
      <c r="L563" s="29">
        <v>0</v>
      </c>
      <c r="M563" s="28">
        <v>7900</v>
      </c>
      <c r="N563" s="29">
        <v>0</v>
      </c>
      <c r="O563" s="29">
        <v>0</v>
      </c>
      <c r="P563" s="29">
        <v>0</v>
      </c>
      <c r="Q563" s="28">
        <v>19300</v>
      </c>
      <c r="R563" s="29">
        <v>5671.23</v>
      </c>
      <c r="S563" s="28">
        <v>1930</v>
      </c>
      <c r="T563" s="28">
        <v>11698.77</v>
      </c>
      <c r="U563" s="30">
        <f t="shared" si="73"/>
        <v>0</v>
      </c>
      <c r="V563" s="31"/>
      <c r="W563" s="31"/>
      <c r="X563" s="31"/>
      <c r="Z563" s="32">
        <f t="shared" si="74"/>
        <v>0</v>
      </c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</row>
    <row r="564" spans="1:59" ht="39.75" customHeight="1" x14ac:dyDescent="0.35">
      <c r="A564" s="73">
        <v>6</v>
      </c>
      <c r="B564" s="55" t="s">
        <v>381</v>
      </c>
      <c r="C564" s="29">
        <v>2721.3</v>
      </c>
      <c r="D564" s="29">
        <v>0</v>
      </c>
      <c r="E564" s="29">
        <v>0</v>
      </c>
      <c r="F564" s="29">
        <v>0</v>
      </c>
      <c r="G564" s="29">
        <v>0</v>
      </c>
      <c r="H564" s="29">
        <v>0</v>
      </c>
      <c r="I564" s="29">
        <v>0</v>
      </c>
      <c r="J564" s="29">
        <v>0</v>
      </c>
      <c r="K564" s="29">
        <v>0</v>
      </c>
      <c r="L564" s="29">
        <v>0</v>
      </c>
      <c r="M564" s="29">
        <v>0</v>
      </c>
      <c r="N564" s="28">
        <v>20000</v>
      </c>
      <c r="O564" s="29">
        <v>0</v>
      </c>
      <c r="P564" s="29">
        <v>0</v>
      </c>
      <c r="Q564" s="28">
        <v>20000</v>
      </c>
      <c r="R564" s="29">
        <v>5876.93</v>
      </c>
      <c r="S564" s="28">
        <v>2000</v>
      </c>
      <c r="T564" s="28">
        <v>12123.07</v>
      </c>
      <c r="U564" s="30">
        <f t="shared" si="73"/>
        <v>0</v>
      </c>
      <c r="V564" s="31"/>
      <c r="W564" s="31"/>
      <c r="X564" s="31"/>
      <c r="Z564" s="32">
        <f t="shared" si="74"/>
        <v>0</v>
      </c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</row>
    <row r="565" spans="1:59" ht="39.75" customHeight="1" x14ac:dyDescent="0.35">
      <c r="A565" s="73">
        <v>7</v>
      </c>
      <c r="B565" s="55" t="s">
        <v>382</v>
      </c>
      <c r="C565" s="29">
        <v>2683</v>
      </c>
      <c r="D565" s="29">
        <v>0</v>
      </c>
      <c r="E565" s="29">
        <v>0</v>
      </c>
      <c r="F565" s="29">
        <v>0</v>
      </c>
      <c r="G565" s="28">
        <v>2600</v>
      </c>
      <c r="H565" s="28">
        <v>7600</v>
      </c>
      <c r="I565" s="28">
        <v>1700</v>
      </c>
      <c r="J565" s="28">
        <v>2000</v>
      </c>
      <c r="K565" s="29">
        <v>0</v>
      </c>
      <c r="L565" s="29">
        <v>0</v>
      </c>
      <c r="M565" s="29">
        <v>0</v>
      </c>
      <c r="N565" s="29">
        <v>0</v>
      </c>
      <c r="O565" s="29">
        <v>0</v>
      </c>
      <c r="P565" s="29">
        <v>0</v>
      </c>
      <c r="Q565" s="28">
        <v>13900</v>
      </c>
      <c r="R565" s="29">
        <v>4084.46</v>
      </c>
      <c r="S565" s="28">
        <v>1390</v>
      </c>
      <c r="T565" s="28">
        <v>8425.5400000000009</v>
      </c>
      <c r="U565" s="30">
        <f t="shared" si="73"/>
        <v>0</v>
      </c>
      <c r="V565" s="31"/>
      <c r="W565" s="31"/>
      <c r="X565" s="31"/>
      <c r="Z565" s="32">
        <f t="shared" si="74"/>
        <v>0</v>
      </c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</row>
    <row r="566" spans="1:59" ht="39.75" customHeight="1" x14ac:dyDescent="0.35">
      <c r="A566" s="73">
        <v>8</v>
      </c>
      <c r="B566" s="55" t="s">
        <v>383</v>
      </c>
      <c r="C566" s="29">
        <v>8622.2000000000007</v>
      </c>
      <c r="D566" s="29">
        <v>0</v>
      </c>
      <c r="E566" s="29">
        <v>0</v>
      </c>
      <c r="F566" s="29">
        <v>0</v>
      </c>
      <c r="G566" s="29">
        <v>0</v>
      </c>
      <c r="H566" s="29">
        <v>0</v>
      </c>
      <c r="I566" s="29">
        <v>0</v>
      </c>
      <c r="J566" s="29">
        <v>0</v>
      </c>
      <c r="K566" s="29">
        <v>0</v>
      </c>
      <c r="L566" s="29">
        <v>0</v>
      </c>
      <c r="M566" s="28">
        <v>30600</v>
      </c>
      <c r="N566" s="28">
        <v>0</v>
      </c>
      <c r="O566" s="29">
        <v>0</v>
      </c>
      <c r="P566" s="29">
        <v>0</v>
      </c>
      <c r="Q566" s="28">
        <v>30600</v>
      </c>
      <c r="R566" s="29">
        <v>8991.7000000000007</v>
      </c>
      <c r="S566" s="28">
        <v>3060</v>
      </c>
      <c r="T566" s="28">
        <v>18548.3</v>
      </c>
      <c r="U566" s="30">
        <f t="shared" si="73"/>
        <v>0</v>
      </c>
      <c r="V566" s="31"/>
      <c r="W566" s="31"/>
      <c r="X566" s="31"/>
      <c r="Z566" s="32">
        <f t="shared" si="74"/>
        <v>0</v>
      </c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</row>
    <row r="567" spans="1:59" ht="39.75" customHeight="1" x14ac:dyDescent="0.35">
      <c r="A567" s="73">
        <v>9</v>
      </c>
      <c r="B567" s="55" t="s">
        <v>384</v>
      </c>
      <c r="C567" s="29">
        <v>5971.6</v>
      </c>
      <c r="D567" s="29">
        <v>0</v>
      </c>
      <c r="E567" s="29">
        <v>0</v>
      </c>
      <c r="F567" s="29">
        <v>0</v>
      </c>
      <c r="G567" s="29">
        <v>0</v>
      </c>
      <c r="H567" s="29">
        <v>0</v>
      </c>
      <c r="I567" s="29">
        <v>0</v>
      </c>
      <c r="J567" s="29">
        <v>0</v>
      </c>
      <c r="K567" s="29">
        <v>0</v>
      </c>
      <c r="L567" s="29">
        <v>0</v>
      </c>
      <c r="M567" s="28">
        <v>21300</v>
      </c>
      <c r="N567" s="28">
        <v>0</v>
      </c>
      <c r="O567" s="29">
        <v>0</v>
      </c>
      <c r="P567" s="29">
        <v>0</v>
      </c>
      <c r="Q567" s="28">
        <v>21300</v>
      </c>
      <c r="R567" s="29">
        <v>6258.93</v>
      </c>
      <c r="S567" s="28">
        <v>2130</v>
      </c>
      <c r="T567" s="28">
        <v>12911.07</v>
      </c>
      <c r="U567" s="30">
        <f t="shared" si="73"/>
        <v>0</v>
      </c>
      <c r="V567" s="31"/>
      <c r="W567" s="31"/>
      <c r="X567" s="31"/>
      <c r="Z567" s="32">
        <f t="shared" si="74"/>
        <v>0</v>
      </c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</row>
    <row r="568" spans="1:59" ht="39.75" customHeight="1" x14ac:dyDescent="0.35">
      <c r="A568" s="73">
        <v>10</v>
      </c>
      <c r="B568" s="55" t="s">
        <v>385</v>
      </c>
      <c r="C568" s="29">
        <v>4860.8999999999996</v>
      </c>
      <c r="D568" s="28">
        <v>0</v>
      </c>
      <c r="E568" s="28">
        <v>0</v>
      </c>
      <c r="F568" s="28">
        <v>0</v>
      </c>
      <c r="G568" s="28">
        <v>0</v>
      </c>
      <c r="H568" s="28">
        <v>0</v>
      </c>
      <c r="I568" s="28">
        <v>0</v>
      </c>
      <c r="J568" s="28">
        <v>0</v>
      </c>
      <c r="K568" s="28">
        <v>0</v>
      </c>
      <c r="L568" s="28">
        <v>0</v>
      </c>
      <c r="M568" s="28">
        <v>0</v>
      </c>
      <c r="N568" s="28">
        <v>35600</v>
      </c>
      <c r="O568" s="28">
        <v>0</v>
      </c>
      <c r="P568" s="28">
        <v>0</v>
      </c>
      <c r="Q568" s="28">
        <v>35600</v>
      </c>
      <c r="R568" s="29">
        <v>10460.93</v>
      </c>
      <c r="S568" s="28">
        <v>3560</v>
      </c>
      <c r="T568" s="28">
        <v>21579.07</v>
      </c>
      <c r="U568" s="30">
        <f t="shared" si="73"/>
        <v>0</v>
      </c>
      <c r="V568" s="31"/>
      <c r="W568" s="31"/>
      <c r="X568" s="31"/>
      <c r="Z568" s="32">
        <f t="shared" si="74"/>
        <v>0</v>
      </c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</row>
    <row r="569" spans="1:59" ht="39.75" customHeight="1" x14ac:dyDescent="0.35">
      <c r="A569" s="73">
        <v>11</v>
      </c>
      <c r="B569" s="55" t="s">
        <v>386</v>
      </c>
      <c r="C569" s="29">
        <v>4174.5</v>
      </c>
      <c r="D569" s="29">
        <v>0</v>
      </c>
      <c r="E569" s="29">
        <v>0</v>
      </c>
      <c r="F569" s="29">
        <v>0</v>
      </c>
      <c r="G569" s="29">
        <v>0</v>
      </c>
      <c r="H569" s="29">
        <v>0</v>
      </c>
      <c r="I569" s="29">
        <v>0</v>
      </c>
      <c r="J569" s="29">
        <v>0</v>
      </c>
      <c r="K569" s="29">
        <v>0</v>
      </c>
      <c r="L569" s="29">
        <v>0</v>
      </c>
      <c r="M569" s="29">
        <v>0</v>
      </c>
      <c r="N569" s="28">
        <v>30600</v>
      </c>
      <c r="O569" s="29">
        <v>0</v>
      </c>
      <c r="P569" s="29">
        <v>0</v>
      </c>
      <c r="Q569" s="28">
        <v>30600</v>
      </c>
      <c r="R569" s="29">
        <v>8991.7000000000007</v>
      </c>
      <c r="S569" s="28">
        <v>3060</v>
      </c>
      <c r="T569" s="28">
        <v>18548.3</v>
      </c>
      <c r="U569" s="30">
        <f t="shared" si="73"/>
        <v>0</v>
      </c>
      <c r="V569" s="31"/>
      <c r="W569" s="31"/>
      <c r="X569" s="31"/>
      <c r="Z569" s="32">
        <f t="shared" si="74"/>
        <v>0</v>
      </c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</row>
    <row r="570" spans="1:59" ht="39.75" customHeight="1" x14ac:dyDescent="0.35">
      <c r="A570" s="73">
        <v>12</v>
      </c>
      <c r="B570" s="55" t="s">
        <v>387</v>
      </c>
      <c r="C570" s="29">
        <v>6027.9</v>
      </c>
      <c r="D570" s="29">
        <v>0</v>
      </c>
      <c r="E570" s="29">
        <v>0</v>
      </c>
      <c r="F570" s="29">
        <v>0</v>
      </c>
      <c r="G570" s="29">
        <v>0</v>
      </c>
      <c r="H570" s="29">
        <v>0</v>
      </c>
      <c r="I570" s="29">
        <v>0</v>
      </c>
      <c r="J570" s="29">
        <v>0</v>
      </c>
      <c r="K570" s="29">
        <v>0</v>
      </c>
      <c r="L570" s="29">
        <v>0</v>
      </c>
      <c r="M570" s="29">
        <v>0</v>
      </c>
      <c r="N570" s="28">
        <v>44100</v>
      </c>
      <c r="O570" s="29">
        <v>0</v>
      </c>
      <c r="P570" s="29">
        <v>0</v>
      </c>
      <c r="Q570" s="28">
        <v>44100</v>
      </c>
      <c r="R570" s="29">
        <v>12958.62</v>
      </c>
      <c r="S570" s="28">
        <v>4410</v>
      </c>
      <c r="T570" s="28">
        <v>26731.38</v>
      </c>
      <c r="U570" s="30">
        <f t="shared" si="73"/>
        <v>0</v>
      </c>
      <c r="V570" s="31"/>
      <c r="W570" s="31"/>
      <c r="X570" s="31"/>
      <c r="Z570" s="32">
        <f t="shared" si="74"/>
        <v>0</v>
      </c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</row>
    <row r="571" spans="1:59" ht="39.75" customHeight="1" x14ac:dyDescent="0.35">
      <c r="A571" s="73">
        <v>13</v>
      </c>
      <c r="B571" s="55" t="s">
        <v>63</v>
      </c>
      <c r="C571" s="29">
        <v>6024.2</v>
      </c>
      <c r="D571" s="29">
        <v>0</v>
      </c>
      <c r="E571" s="29">
        <v>0</v>
      </c>
      <c r="F571" s="29">
        <v>0</v>
      </c>
      <c r="G571" s="29">
        <v>0</v>
      </c>
      <c r="H571" s="29">
        <v>0</v>
      </c>
      <c r="I571" s="29">
        <v>0</v>
      </c>
      <c r="J571" s="29">
        <v>0</v>
      </c>
      <c r="K571" s="29">
        <v>0</v>
      </c>
      <c r="L571" s="29">
        <v>0</v>
      </c>
      <c r="M571" s="29">
        <v>0</v>
      </c>
      <c r="N571" s="28">
        <v>44100</v>
      </c>
      <c r="O571" s="29">
        <v>0</v>
      </c>
      <c r="P571" s="29">
        <v>0</v>
      </c>
      <c r="Q571" s="28">
        <v>44100</v>
      </c>
      <c r="R571" s="29">
        <v>12958.62</v>
      </c>
      <c r="S571" s="28">
        <v>4410</v>
      </c>
      <c r="T571" s="28">
        <v>26731.38</v>
      </c>
      <c r="U571" s="30">
        <f t="shared" si="73"/>
        <v>0</v>
      </c>
      <c r="V571" s="31"/>
      <c r="W571" s="31"/>
      <c r="X571" s="31"/>
      <c r="Z571" s="32">
        <f t="shared" si="74"/>
        <v>0</v>
      </c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</row>
    <row r="572" spans="1:59" ht="39.75" customHeight="1" x14ac:dyDescent="0.35">
      <c r="A572" s="73">
        <v>14</v>
      </c>
      <c r="B572" s="55" t="s">
        <v>388</v>
      </c>
      <c r="C572" s="29">
        <v>6047.8</v>
      </c>
      <c r="D572" s="29">
        <v>0</v>
      </c>
      <c r="E572" s="29">
        <v>0</v>
      </c>
      <c r="F572" s="29">
        <v>0</v>
      </c>
      <c r="G572" s="29">
        <v>0</v>
      </c>
      <c r="H572" s="29">
        <v>0</v>
      </c>
      <c r="I572" s="29">
        <v>0</v>
      </c>
      <c r="J572" s="29">
        <v>0</v>
      </c>
      <c r="K572" s="29">
        <v>0</v>
      </c>
      <c r="L572" s="29">
        <v>0</v>
      </c>
      <c r="M572" s="29">
        <v>0</v>
      </c>
      <c r="N572" s="28">
        <v>44300</v>
      </c>
      <c r="O572" s="29">
        <v>0</v>
      </c>
      <c r="P572" s="29">
        <v>0</v>
      </c>
      <c r="Q572" s="28">
        <v>44300</v>
      </c>
      <c r="R572" s="29">
        <v>13017.39</v>
      </c>
      <c r="S572" s="28">
        <v>4430</v>
      </c>
      <c r="T572" s="28">
        <v>26852.61</v>
      </c>
      <c r="U572" s="30">
        <f t="shared" si="73"/>
        <v>0</v>
      </c>
      <c r="V572" s="31"/>
      <c r="W572" s="31"/>
      <c r="X572" s="31"/>
      <c r="Z572" s="32">
        <f t="shared" si="74"/>
        <v>0</v>
      </c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</row>
    <row r="573" spans="1:59" ht="39.75" customHeight="1" x14ac:dyDescent="0.35">
      <c r="A573" s="73">
        <v>15</v>
      </c>
      <c r="B573" s="55" t="s">
        <v>390</v>
      </c>
      <c r="C573" s="29">
        <v>4513</v>
      </c>
      <c r="D573" s="29">
        <v>0</v>
      </c>
      <c r="E573" s="29">
        <v>0</v>
      </c>
      <c r="F573" s="29">
        <v>0</v>
      </c>
      <c r="G573" s="28">
        <v>4300</v>
      </c>
      <c r="H573" s="28">
        <v>12800</v>
      </c>
      <c r="I573" s="28">
        <v>2800</v>
      </c>
      <c r="J573" s="28">
        <v>3300</v>
      </c>
      <c r="K573" s="29">
        <v>0</v>
      </c>
      <c r="L573" s="29">
        <v>0</v>
      </c>
      <c r="M573" s="29">
        <v>0</v>
      </c>
      <c r="N573" s="29">
        <v>0</v>
      </c>
      <c r="O573" s="29">
        <v>0</v>
      </c>
      <c r="P573" s="29">
        <v>0</v>
      </c>
      <c r="Q573" s="28">
        <v>23200</v>
      </c>
      <c r="R573" s="29">
        <v>6817.23</v>
      </c>
      <c r="S573" s="28">
        <v>2320</v>
      </c>
      <c r="T573" s="28">
        <v>14062.77</v>
      </c>
      <c r="U573" s="30">
        <f t="shared" si="73"/>
        <v>0</v>
      </c>
      <c r="V573" s="31"/>
      <c r="W573" s="31"/>
      <c r="X573" s="31"/>
      <c r="Z573" s="32">
        <f t="shared" si="74"/>
        <v>0</v>
      </c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</row>
    <row r="574" spans="1:59" ht="39.75" customHeight="1" x14ac:dyDescent="0.35">
      <c r="A574" s="73">
        <v>16</v>
      </c>
      <c r="B574" s="55" t="s">
        <v>140</v>
      </c>
      <c r="C574" s="29">
        <v>1606</v>
      </c>
      <c r="D574" s="29">
        <v>0</v>
      </c>
      <c r="E574" s="29">
        <v>0</v>
      </c>
      <c r="F574" s="29">
        <v>0</v>
      </c>
      <c r="G574" s="29">
        <v>0</v>
      </c>
      <c r="H574" s="29">
        <v>0</v>
      </c>
      <c r="I574" s="29">
        <v>0</v>
      </c>
      <c r="J574" s="29">
        <v>0</v>
      </c>
      <c r="K574" s="29">
        <v>0</v>
      </c>
      <c r="L574" s="29">
        <v>0</v>
      </c>
      <c r="M574" s="29">
        <v>0</v>
      </c>
      <c r="N574" s="28">
        <v>13000</v>
      </c>
      <c r="O574" s="29">
        <v>0</v>
      </c>
      <c r="P574" s="29">
        <v>0</v>
      </c>
      <c r="Q574" s="28">
        <v>13000</v>
      </c>
      <c r="R574" s="29">
        <v>3820</v>
      </c>
      <c r="S574" s="28">
        <v>1300</v>
      </c>
      <c r="T574" s="28">
        <v>7880</v>
      </c>
      <c r="U574" s="30">
        <f t="shared" si="73"/>
        <v>0</v>
      </c>
      <c r="V574" s="31"/>
      <c r="W574" s="31"/>
      <c r="X574" s="31"/>
      <c r="Z574" s="32">
        <f t="shared" si="74"/>
        <v>0</v>
      </c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</row>
    <row r="575" spans="1:59" ht="39.75" customHeight="1" x14ac:dyDescent="0.35">
      <c r="A575" s="73">
        <v>17</v>
      </c>
      <c r="B575" s="55" t="s">
        <v>391</v>
      </c>
      <c r="C575" s="29">
        <v>4367.7</v>
      </c>
      <c r="D575" s="29">
        <v>0</v>
      </c>
      <c r="E575" s="29">
        <v>0</v>
      </c>
      <c r="F575" s="29">
        <v>0</v>
      </c>
      <c r="G575" s="29">
        <v>0</v>
      </c>
      <c r="H575" s="28">
        <v>12400</v>
      </c>
      <c r="I575" s="28">
        <v>2700</v>
      </c>
      <c r="J575" s="28">
        <v>3200</v>
      </c>
      <c r="K575" s="29">
        <v>0</v>
      </c>
      <c r="L575" s="29">
        <v>0</v>
      </c>
      <c r="M575" s="28">
        <v>15500</v>
      </c>
      <c r="N575" s="29">
        <v>0</v>
      </c>
      <c r="O575" s="29">
        <v>0</v>
      </c>
      <c r="P575" s="29">
        <v>0</v>
      </c>
      <c r="Q575" s="28">
        <v>33800</v>
      </c>
      <c r="R575" s="29">
        <v>9932</v>
      </c>
      <c r="S575" s="28">
        <v>3380</v>
      </c>
      <c r="T575" s="28">
        <v>20488</v>
      </c>
      <c r="U575" s="30">
        <f t="shared" si="73"/>
        <v>0</v>
      </c>
      <c r="V575" s="31"/>
      <c r="W575" s="31"/>
      <c r="X575" s="31"/>
      <c r="Z575" s="32">
        <f t="shared" si="74"/>
        <v>0</v>
      </c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</row>
    <row r="576" spans="1:59" ht="39.75" customHeight="1" x14ac:dyDescent="0.35">
      <c r="A576" s="73">
        <v>18</v>
      </c>
      <c r="B576" s="55" t="s">
        <v>453</v>
      </c>
      <c r="C576" s="29">
        <v>672.3</v>
      </c>
      <c r="D576" s="29">
        <v>0</v>
      </c>
      <c r="E576" s="29">
        <v>0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  <c r="L576" s="29">
        <v>0</v>
      </c>
      <c r="M576" s="29">
        <v>0</v>
      </c>
      <c r="N576" s="28">
        <v>8000</v>
      </c>
      <c r="O576" s="29">
        <v>0</v>
      </c>
      <c r="P576" s="29">
        <v>0</v>
      </c>
      <c r="Q576" s="28">
        <v>8000</v>
      </c>
      <c r="R576" s="29">
        <v>2350.77</v>
      </c>
      <c r="S576" s="28">
        <v>800</v>
      </c>
      <c r="T576" s="28">
        <v>4849.2299999999996</v>
      </c>
      <c r="U576" s="30">
        <f t="shared" si="73"/>
        <v>0</v>
      </c>
      <c r="V576" s="31"/>
      <c r="W576" s="31"/>
      <c r="X576" s="31"/>
      <c r="Z576" s="32">
        <f t="shared" si="74"/>
        <v>0</v>
      </c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</row>
    <row r="577" spans="1:59" ht="39.75" customHeight="1" x14ac:dyDescent="0.35">
      <c r="A577" s="73">
        <v>19</v>
      </c>
      <c r="B577" s="55" t="s">
        <v>392</v>
      </c>
      <c r="C577" s="29">
        <v>749.6</v>
      </c>
      <c r="D577" s="29">
        <v>0</v>
      </c>
      <c r="E577" s="29">
        <v>0</v>
      </c>
      <c r="F577" s="29">
        <v>0</v>
      </c>
      <c r="G577" s="29">
        <v>0</v>
      </c>
      <c r="H577" s="29">
        <v>0</v>
      </c>
      <c r="I577" s="29">
        <v>0</v>
      </c>
      <c r="J577" s="29">
        <v>0</v>
      </c>
      <c r="K577" s="29">
        <v>0</v>
      </c>
      <c r="L577" s="29">
        <v>0</v>
      </c>
      <c r="M577" s="29">
        <v>0</v>
      </c>
      <c r="N577" s="28">
        <v>8500</v>
      </c>
      <c r="O577" s="29">
        <v>0</v>
      </c>
      <c r="P577" s="29">
        <v>0</v>
      </c>
      <c r="Q577" s="28">
        <v>8500</v>
      </c>
      <c r="R577" s="29">
        <v>2497.69</v>
      </c>
      <c r="S577" s="28">
        <v>850</v>
      </c>
      <c r="T577" s="28">
        <v>5152.3100000000004</v>
      </c>
      <c r="U577" s="30">
        <f t="shared" si="73"/>
        <v>0</v>
      </c>
      <c r="V577" s="31"/>
      <c r="W577" s="31"/>
      <c r="X577" s="31"/>
      <c r="Z577" s="32">
        <f t="shared" si="74"/>
        <v>0</v>
      </c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</row>
    <row r="578" spans="1:59" ht="39.75" customHeight="1" x14ac:dyDescent="0.35">
      <c r="A578" s="73">
        <v>20</v>
      </c>
      <c r="B578" s="55" t="s">
        <v>393</v>
      </c>
      <c r="C578" s="29">
        <v>700.2</v>
      </c>
      <c r="D578" s="29">
        <v>0</v>
      </c>
      <c r="E578" s="29">
        <v>0</v>
      </c>
      <c r="F578" s="29">
        <v>0</v>
      </c>
      <c r="G578" s="28">
        <v>700</v>
      </c>
      <c r="H578" s="28">
        <v>2000</v>
      </c>
      <c r="I578" s="28">
        <v>500</v>
      </c>
      <c r="J578" s="28">
        <v>550</v>
      </c>
      <c r="K578" s="29">
        <v>0</v>
      </c>
      <c r="L578" s="29">
        <v>0</v>
      </c>
      <c r="M578" s="28">
        <v>4500</v>
      </c>
      <c r="N578" s="29">
        <v>0</v>
      </c>
      <c r="O578" s="29">
        <v>0</v>
      </c>
      <c r="P578" s="29">
        <v>0</v>
      </c>
      <c r="Q578" s="28">
        <v>8250</v>
      </c>
      <c r="R578" s="29">
        <v>2424.23</v>
      </c>
      <c r="S578" s="28">
        <v>825</v>
      </c>
      <c r="T578" s="28">
        <v>5000.7700000000004</v>
      </c>
      <c r="U578" s="30">
        <f t="shared" si="73"/>
        <v>0</v>
      </c>
      <c r="V578" s="31"/>
      <c r="W578" s="31"/>
      <c r="X578" s="31"/>
      <c r="Z578" s="32">
        <f t="shared" si="74"/>
        <v>0</v>
      </c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</row>
    <row r="579" spans="1:59" ht="39.75" customHeight="1" x14ac:dyDescent="0.35">
      <c r="A579" s="73">
        <v>21</v>
      </c>
      <c r="B579" s="55" t="s">
        <v>394</v>
      </c>
      <c r="C579" s="29">
        <v>1614.4</v>
      </c>
      <c r="D579" s="29">
        <v>0</v>
      </c>
      <c r="E579" s="29">
        <v>0</v>
      </c>
      <c r="F579" s="29">
        <v>0</v>
      </c>
      <c r="G579" s="28">
        <v>1600</v>
      </c>
      <c r="H579" s="28">
        <v>4600</v>
      </c>
      <c r="I579" s="28">
        <v>1000</v>
      </c>
      <c r="J579" s="28">
        <v>1200</v>
      </c>
      <c r="K579" s="29">
        <v>0</v>
      </c>
      <c r="L579" s="29">
        <v>0</v>
      </c>
      <c r="M579" s="29">
        <v>0</v>
      </c>
      <c r="N579" s="29">
        <v>0</v>
      </c>
      <c r="O579" s="29">
        <v>0</v>
      </c>
      <c r="P579" s="29">
        <v>0</v>
      </c>
      <c r="Q579" s="28">
        <v>8400</v>
      </c>
      <c r="R579" s="29">
        <v>2468.31</v>
      </c>
      <c r="S579" s="28">
        <v>840</v>
      </c>
      <c r="T579" s="28">
        <v>5091.6899999999996</v>
      </c>
      <c r="U579" s="30">
        <f t="shared" si="73"/>
        <v>0</v>
      </c>
      <c r="V579" s="31"/>
      <c r="W579" s="31"/>
      <c r="X579" s="31"/>
      <c r="Z579" s="32">
        <f t="shared" si="74"/>
        <v>0</v>
      </c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</row>
    <row r="580" spans="1:59" ht="39.75" customHeight="1" x14ac:dyDescent="0.35">
      <c r="A580" s="73">
        <v>22</v>
      </c>
      <c r="B580" s="55" t="s">
        <v>389</v>
      </c>
      <c r="C580" s="29">
        <v>4401.5</v>
      </c>
      <c r="D580" s="29">
        <v>0</v>
      </c>
      <c r="E580" s="29">
        <v>0</v>
      </c>
      <c r="F580" s="29">
        <v>0</v>
      </c>
      <c r="G580" s="28">
        <v>4200</v>
      </c>
      <c r="H580" s="28">
        <v>12500</v>
      </c>
      <c r="I580" s="28">
        <v>2700</v>
      </c>
      <c r="J580" s="28">
        <v>3200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8">
        <v>22600</v>
      </c>
      <c r="R580" s="29">
        <v>6640.93</v>
      </c>
      <c r="S580" s="28">
        <v>2260</v>
      </c>
      <c r="T580" s="28">
        <v>13699.07</v>
      </c>
      <c r="U580" s="30">
        <f t="shared" si="73"/>
        <v>0</v>
      </c>
      <c r="V580" s="31"/>
      <c r="W580" s="31"/>
      <c r="X580" s="31"/>
      <c r="Z580" s="32">
        <f t="shared" si="74"/>
        <v>0</v>
      </c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</row>
    <row r="581" spans="1:59" ht="39.75" customHeight="1" x14ac:dyDescent="0.35">
      <c r="A581" s="73">
        <v>23</v>
      </c>
      <c r="B581" s="55" t="s">
        <v>395</v>
      </c>
      <c r="C581" s="29">
        <v>2693.3</v>
      </c>
      <c r="D581" s="29">
        <v>0</v>
      </c>
      <c r="E581" s="29">
        <v>0</v>
      </c>
      <c r="F581" s="29">
        <v>0</v>
      </c>
      <c r="G581" s="29">
        <v>0</v>
      </c>
      <c r="H581" s="29">
        <v>0</v>
      </c>
      <c r="I581" s="29">
        <v>0</v>
      </c>
      <c r="J581" s="29">
        <v>0</v>
      </c>
      <c r="K581" s="29">
        <v>0</v>
      </c>
      <c r="L581" s="29">
        <v>0</v>
      </c>
      <c r="M581" s="28">
        <v>9600</v>
      </c>
      <c r="N581" s="29">
        <v>0</v>
      </c>
      <c r="O581" s="29">
        <v>0</v>
      </c>
      <c r="P581" s="29">
        <v>0</v>
      </c>
      <c r="Q581" s="28">
        <v>9600</v>
      </c>
      <c r="R581" s="29">
        <v>2820.92</v>
      </c>
      <c r="S581" s="28">
        <v>960</v>
      </c>
      <c r="T581" s="28">
        <v>5819.08</v>
      </c>
      <c r="U581" s="30">
        <f t="shared" si="73"/>
        <v>0</v>
      </c>
      <c r="V581" s="31"/>
      <c r="W581" s="31"/>
      <c r="X581" s="31"/>
      <c r="Z581" s="32">
        <f t="shared" si="74"/>
        <v>0</v>
      </c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</row>
    <row r="582" spans="1:59" ht="39.75" customHeight="1" x14ac:dyDescent="0.35">
      <c r="A582" s="73">
        <v>24</v>
      </c>
      <c r="B582" s="55" t="s">
        <v>396</v>
      </c>
      <c r="C582" s="29">
        <v>4361.2</v>
      </c>
      <c r="D582" s="29">
        <v>0</v>
      </c>
      <c r="E582" s="29">
        <v>0</v>
      </c>
      <c r="F582" s="29">
        <v>0</v>
      </c>
      <c r="G582" s="29">
        <v>0</v>
      </c>
      <c r="H582" s="29">
        <v>0</v>
      </c>
      <c r="I582" s="28">
        <v>2700</v>
      </c>
      <c r="J582" s="28">
        <v>3200</v>
      </c>
      <c r="K582" s="29">
        <v>0</v>
      </c>
      <c r="L582" s="29">
        <v>0</v>
      </c>
      <c r="M582" s="29">
        <v>0</v>
      </c>
      <c r="N582" s="29">
        <v>0</v>
      </c>
      <c r="O582" s="29">
        <v>0</v>
      </c>
      <c r="P582" s="29">
        <v>0</v>
      </c>
      <c r="Q582" s="28">
        <v>5900</v>
      </c>
      <c r="R582" s="29">
        <v>1733.69</v>
      </c>
      <c r="S582" s="28">
        <v>590</v>
      </c>
      <c r="T582" s="28">
        <v>3576.31</v>
      </c>
      <c r="U582" s="30">
        <f t="shared" si="73"/>
        <v>0</v>
      </c>
      <c r="V582" s="31"/>
      <c r="W582" s="31"/>
      <c r="X582" s="31"/>
      <c r="Z582" s="32">
        <f t="shared" si="74"/>
        <v>0</v>
      </c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</row>
    <row r="583" spans="1:59" ht="39.75" customHeight="1" x14ac:dyDescent="0.35">
      <c r="A583" s="73">
        <v>25</v>
      </c>
      <c r="B583" s="55" t="s">
        <v>397</v>
      </c>
      <c r="C583" s="29">
        <v>4447.3999999999996</v>
      </c>
      <c r="D583" s="29">
        <v>0</v>
      </c>
      <c r="E583" s="29">
        <v>0</v>
      </c>
      <c r="F583" s="29">
        <v>0</v>
      </c>
      <c r="G583" s="29">
        <v>0</v>
      </c>
      <c r="H583" s="29">
        <v>0</v>
      </c>
      <c r="I583" s="29">
        <v>0</v>
      </c>
      <c r="J583" s="29">
        <v>0</v>
      </c>
      <c r="K583" s="29">
        <v>0</v>
      </c>
      <c r="L583" s="29">
        <v>0</v>
      </c>
      <c r="M583" s="29">
        <v>0</v>
      </c>
      <c r="N583" s="28">
        <v>32600</v>
      </c>
      <c r="O583" s="29">
        <v>0</v>
      </c>
      <c r="P583" s="29">
        <v>0</v>
      </c>
      <c r="Q583" s="28">
        <v>32600</v>
      </c>
      <c r="R583" s="29">
        <v>9579.39</v>
      </c>
      <c r="S583" s="28">
        <v>3260</v>
      </c>
      <c r="T583" s="28">
        <v>19760.61</v>
      </c>
      <c r="U583" s="30">
        <f t="shared" si="73"/>
        <v>0</v>
      </c>
      <c r="V583" s="31"/>
      <c r="W583" s="31"/>
      <c r="X583" s="31"/>
      <c r="Z583" s="32">
        <f t="shared" si="74"/>
        <v>0</v>
      </c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</row>
    <row r="584" spans="1:59" ht="39.75" customHeight="1" x14ac:dyDescent="0.35">
      <c r="A584" s="73">
        <v>26</v>
      </c>
      <c r="B584" s="55" t="s">
        <v>398</v>
      </c>
      <c r="C584" s="29">
        <v>3405.5</v>
      </c>
      <c r="D584" s="29">
        <v>0</v>
      </c>
      <c r="E584" s="29">
        <v>0</v>
      </c>
      <c r="F584" s="29">
        <v>0</v>
      </c>
      <c r="G584" s="29">
        <v>0</v>
      </c>
      <c r="H584" s="29">
        <v>0</v>
      </c>
      <c r="I584" s="29">
        <v>0</v>
      </c>
      <c r="J584" s="29">
        <v>0</v>
      </c>
      <c r="K584" s="29">
        <v>0</v>
      </c>
      <c r="L584" s="29">
        <v>0</v>
      </c>
      <c r="M584" s="28">
        <v>12100</v>
      </c>
      <c r="N584" s="29">
        <v>0</v>
      </c>
      <c r="O584" s="29">
        <v>0</v>
      </c>
      <c r="P584" s="29">
        <v>0</v>
      </c>
      <c r="Q584" s="28">
        <v>12100</v>
      </c>
      <c r="R584" s="29">
        <v>3555.54</v>
      </c>
      <c r="S584" s="28">
        <v>1210</v>
      </c>
      <c r="T584" s="28">
        <v>7334.46</v>
      </c>
      <c r="U584" s="30">
        <f t="shared" si="73"/>
        <v>0</v>
      </c>
      <c r="V584" s="31"/>
      <c r="W584" s="31"/>
      <c r="X584" s="31"/>
      <c r="Z584" s="32">
        <f t="shared" si="74"/>
        <v>0</v>
      </c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</row>
    <row r="585" spans="1:59" ht="39.75" customHeight="1" x14ac:dyDescent="0.35">
      <c r="A585" s="73">
        <v>27</v>
      </c>
      <c r="B585" s="55" t="s">
        <v>400</v>
      </c>
      <c r="C585" s="29">
        <v>2605.8000000000002</v>
      </c>
      <c r="D585" s="29">
        <v>0</v>
      </c>
      <c r="E585" s="29">
        <v>0</v>
      </c>
      <c r="F585" s="29">
        <v>0</v>
      </c>
      <c r="G585" s="29">
        <v>0</v>
      </c>
      <c r="H585" s="29">
        <v>0</v>
      </c>
      <c r="I585" s="29">
        <v>0</v>
      </c>
      <c r="J585" s="29">
        <v>0</v>
      </c>
      <c r="K585" s="29">
        <v>0</v>
      </c>
      <c r="L585" s="29">
        <v>0</v>
      </c>
      <c r="M585" s="29">
        <v>0</v>
      </c>
      <c r="N585" s="28">
        <v>19100</v>
      </c>
      <c r="O585" s="29">
        <v>0</v>
      </c>
      <c r="P585" s="29">
        <v>0</v>
      </c>
      <c r="Q585" s="28">
        <v>19100</v>
      </c>
      <c r="R585" s="29">
        <v>5612.46</v>
      </c>
      <c r="S585" s="28">
        <v>1910</v>
      </c>
      <c r="T585" s="28">
        <v>11577.54</v>
      </c>
      <c r="U585" s="30">
        <f t="shared" si="73"/>
        <v>0</v>
      </c>
      <c r="V585" s="31"/>
      <c r="W585" s="31"/>
      <c r="X585" s="31"/>
      <c r="Z585" s="32">
        <f t="shared" si="74"/>
        <v>0</v>
      </c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</row>
    <row r="586" spans="1:59" ht="39.75" customHeight="1" x14ac:dyDescent="0.35">
      <c r="A586" s="73">
        <v>28</v>
      </c>
      <c r="B586" s="55" t="s">
        <v>401</v>
      </c>
      <c r="C586" s="29">
        <v>2573</v>
      </c>
      <c r="D586" s="29">
        <v>0</v>
      </c>
      <c r="E586" s="29">
        <v>0</v>
      </c>
      <c r="F586" s="29">
        <v>0</v>
      </c>
      <c r="G586" s="28">
        <v>2500</v>
      </c>
      <c r="H586" s="28">
        <v>7300</v>
      </c>
      <c r="I586" s="28">
        <v>1600</v>
      </c>
      <c r="J586" s="28">
        <v>1900</v>
      </c>
      <c r="K586" s="29">
        <v>0</v>
      </c>
      <c r="L586" s="29">
        <v>0</v>
      </c>
      <c r="M586" s="29">
        <v>0</v>
      </c>
      <c r="N586" s="28">
        <v>19000</v>
      </c>
      <c r="O586" s="29">
        <v>0</v>
      </c>
      <c r="P586" s="29">
        <v>0</v>
      </c>
      <c r="Q586" s="28">
        <v>32300</v>
      </c>
      <c r="R586" s="29">
        <v>9491.23</v>
      </c>
      <c r="S586" s="28">
        <v>3230</v>
      </c>
      <c r="T586" s="28">
        <v>19578.77</v>
      </c>
      <c r="U586" s="30">
        <f t="shared" si="73"/>
        <v>0</v>
      </c>
      <c r="V586" s="31"/>
      <c r="W586" s="31"/>
      <c r="X586" s="31"/>
      <c r="Z586" s="32">
        <f t="shared" si="74"/>
        <v>0</v>
      </c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</row>
    <row r="587" spans="1:59" ht="39.75" customHeight="1" x14ac:dyDescent="0.35">
      <c r="A587" s="73">
        <v>29</v>
      </c>
      <c r="B587" s="55" t="s">
        <v>402</v>
      </c>
      <c r="C587" s="29">
        <v>2924.71</v>
      </c>
      <c r="D587" s="29">
        <v>0</v>
      </c>
      <c r="E587" s="29">
        <v>0</v>
      </c>
      <c r="F587" s="29">
        <v>0</v>
      </c>
      <c r="G587" s="29">
        <v>0</v>
      </c>
      <c r="H587" s="29">
        <v>0</v>
      </c>
      <c r="I587" s="29">
        <v>0</v>
      </c>
      <c r="J587" s="29">
        <v>0</v>
      </c>
      <c r="K587" s="29">
        <v>0</v>
      </c>
      <c r="L587" s="29">
        <v>0</v>
      </c>
      <c r="M587" s="28">
        <v>10400</v>
      </c>
      <c r="N587" s="29">
        <v>0</v>
      </c>
      <c r="O587" s="29">
        <v>0</v>
      </c>
      <c r="P587" s="29">
        <v>0</v>
      </c>
      <c r="Q587" s="28">
        <v>10400</v>
      </c>
      <c r="R587" s="29">
        <v>3056</v>
      </c>
      <c r="S587" s="28">
        <v>1040</v>
      </c>
      <c r="T587" s="28">
        <v>6304</v>
      </c>
      <c r="U587" s="30">
        <f t="shared" si="73"/>
        <v>0</v>
      </c>
      <c r="V587" s="31"/>
      <c r="W587" s="31"/>
      <c r="X587" s="31"/>
      <c r="Z587" s="32">
        <f t="shared" si="74"/>
        <v>0</v>
      </c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</row>
    <row r="588" spans="1:59" ht="39.75" customHeight="1" x14ac:dyDescent="0.35">
      <c r="A588" s="73">
        <v>30</v>
      </c>
      <c r="B588" s="55" t="s">
        <v>403</v>
      </c>
      <c r="C588" s="29">
        <v>3719</v>
      </c>
      <c r="D588" s="29">
        <v>0</v>
      </c>
      <c r="E588" s="29">
        <v>0</v>
      </c>
      <c r="F588" s="29">
        <v>0</v>
      </c>
      <c r="G588" s="29">
        <v>0</v>
      </c>
      <c r="H588" s="29">
        <v>0</v>
      </c>
      <c r="I588" s="29">
        <v>0</v>
      </c>
      <c r="J588" s="29">
        <v>0</v>
      </c>
      <c r="K588" s="29">
        <v>0</v>
      </c>
      <c r="L588" s="29">
        <v>0</v>
      </c>
      <c r="M588" s="28">
        <v>13300</v>
      </c>
      <c r="N588" s="29">
        <v>0</v>
      </c>
      <c r="O588" s="29">
        <v>0</v>
      </c>
      <c r="P588" s="29">
        <v>0</v>
      </c>
      <c r="Q588" s="28">
        <v>13300</v>
      </c>
      <c r="R588" s="29">
        <v>3908.16</v>
      </c>
      <c r="S588" s="28">
        <v>1330</v>
      </c>
      <c r="T588" s="28">
        <v>8061.84</v>
      </c>
      <c r="U588" s="30">
        <f t="shared" si="73"/>
        <v>0</v>
      </c>
      <c r="V588" s="31"/>
      <c r="W588" s="31"/>
      <c r="X588" s="31"/>
      <c r="Z588" s="32">
        <f t="shared" si="74"/>
        <v>0</v>
      </c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</row>
    <row r="589" spans="1:59" ht="39.75" customHeight="1" x14ac:dyDescent="0.35">
      <c r="A589" s="73">
        <v>31</v>
      </c>
      <c r="B589" s="55" t="s">
        <v>404</v>
      </c>
      <c r="C589" s="29">
        <v>6689</v>
      </c>
      <c r="D589" s="29">
        <v>0</v>
      </c>
      <c r="E589" s="29">
        <v>0</v>
      </c>
      <c r="F589" s="29">
        <v>0</v>
      </c>
      <c r="G589" s="29">
        <v>0</v>
      </c>
      <c r="H589" s="29">
        <v>0</v>
      </c>
      <c r="I589" s="29">
        <v>0</v>
      </c>
      <c r="J589" s="29">
        <v>0</v>
      </c>
      <c r="K589" s="29">
        <v>0</v>
      </c>
      <c r="L589" s="29">
        <v>0</v>
      </c>
      <c r="M589" s="28">
        <v>23800</v>
      </c>
      <c r="N589" s="29">
        <v>0</v>
      </c>
      <c r="O589" s="29">
        <v>0</v>
      </c>
      <c r="P589" s="29">
        <v>0</v>
      </c>
      <c r="Q589" s="28">
        <v>23800</v>
      </c>
      <c r="R589" s="29">
        <v>6993.54</v>
      </c>
      <c r="S589" s="28">
        <v>2380</v>
      </c>
      <c r="T589" s="28">
        <v>14426.46</v>
      </c>
      <c r="U589" s="30">
        <f t="shared" si="73"/>
        <v>0</v>
      </c>
      <c r="V589" s="31"/>
      <c r="W589" s="31"/>
      <c r="X589" s="31"/>
      <c r="Z589" s="32">
        <f t="shared" si="74"/>
        <v>0</v>
      </c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</row>
    <row r="590" spans="1:59" ht="39.75" customHeight="1" x14ac:dyDescent="0.35">
      <c r="A590" s="73">
        <v>32</v>
      </c>
      <c r="B590" s="55" t="s">
        <v>405</v>
      </c>
      <c r="C590" s="29">
        <v>2379</v>
      </c>
      <c r="D590" s="29">
        <v>0</v>
      </c>
      <c r="E590" s="29">
        <v>0</v>
      </c>
      <c r="F590" s="29">
        <v>0</v>
      </c>
      <c r="G590" s="29">
        <v>0</v>
      </c>
      <c r="H590" s="29">
        <v>0</v>
      </c>
      <c r="I590" s="29">
        <v>0</v>
      </c>
      <c r="J590" s="29">
        <v>0</v>
      </c>
      <c r="K590" s="29">
        <v>0</v>
      </c>
      <c r="L590" s="29">
        <v>0</v>
      </c>
      <c r="M590" s="28">
        <v>8500</v>
      </c>
      <c r="N590" s="29">
        <v>0</v>
      </c>
      <c r="O590" s="29">
        <v>0</v>
      </c>
      <c r="P590" s="29">
        <v>0</v>
      </c>
      <c r="Q590" s="28">
        <v>8500</v>
      </c>
      <c r="R590" s="29">
        <v>2497.69</v>
      </c>
      <c r="S590" s="28">
        <v>850</v>
      </c>
      <c r="T590" s="28">
        <v>5152.3100000000004</v>
      </c>
      <c r="U590" s="30">
        <f t="shared" si="73"/>
        <v>0</v>
      </c>
      <c r="V590" s="31"/>
      <c r="W590" s="31"/>
      <c r="X590" s="31"/>
      <c r="Z590" s="32">
        <f t="shared" si="74"/>
        <v>0</v>
      </c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</row>
    <row r="591" spans="1:59" ht="39.75" customHeight="1" x14ac:dyDescent="0.35">
      <c r="A591" s="73">
        <v>33</v>
      </c>
      <c r="B591" s="55" t="s">
        <v>406</v>
      </c>
      <c r="C591" s="29">
        <v>3304</v>
      </c>
      <c r="D591" s="29">
        <v>0</v>
      </c>
      <c r="E591" s="29">
        <v>0</v>
      </c>
      <c r="F591" s="29">
        <v>0</v>
      </c>
      <c r="G591" s="29">
        <v>0</v>
      </c>
      <c r="H591" s="29">
        <v>0</v>
      </c>
      <c r="I591" s="29">
        <v>0</v>
      </c>
      <c r="J591" s="29">
        <v>0</v>
      </c>
      <c r="K591" s="29">
        <v>0</v>
      </c>
      <c r="L591" s="29">
        <v>0</v>
      </c>
      <c r="M591" s="28">
        <v>11800</v>
      </c>
      <c r="N591" s="29">
        <v>0</v>
      </c>
      <c r="O591" s="29">
        <v>0</v>
      </c>
      <c r="P591" s="29">
        <v>0</v>
      </c>
      <c r="Q591" s="28">
        <v>11800</v>
      </c>
      <c r="R591" s="29">
        <v>3467.39</v>
      </c>
      <c r="S591" s="28">
        <v>1180</v>
      </c>
      <c r="T591" s="28">
        <v>7152.61</v>
      </c>
      <c r="U591" s="30">
        <f t="shared" si="73"/>
        <v>0</v>
      </c>
      <c r="V591" s="31"/>
      <c r="W591" s="31"/>
      <c r="X591" s="31"/>
      <c r="Z591" s="32">
        <f t="shared" si="74"/>
        <v>0</v>
      </c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</row>
    <row r="592" spans="1:59" ht="39.75" customHeight="1" x14ac:dyDescent="0.35">
      <c r="A592" s="73">
        <v>34</v>
      </c>
      <c r="B592" s="55" t="s">
        <v>407</v>
      </c>
      <c r="C592" s="29">
        <v>364</v>
      </c>
      <c r="D592" s="29">
        <v>0</v>
      </c>
      <c r="E592" s="29">
        <v>0</v>
      </c>
      <c r="F592" s="29">
        <v>0</v>
      </c>
      <c r="G592" s="28">
        <v>400</v>
      </c>
      <c r="H592" s="28">
        <v>1100</v>
      </c>
      <c r="I592" s="28">
        <v>300</v>
      </c>
      <c r="J592" s="28">
        <v>300</v>
      </c>
      <c r="K592" s="29">
        <v>0</v>
      </c>
      <c r="L592" s="29">
        <v>0</v>
      </c>
      <c r="M592" s="28">
        <v>4500</v>
      </c>
      <c r="N592" s="28">
        <v>8000</v>
      </c>
      <c r="O592" s="29">
        <v>0</v>
      </c>
      <c r="P592" s="29">
        <v>0</v>
      </c>
      <c r="Q592" s="28">
        <v>14600</v>
      </c>
      <c r="R592" s="29">
        <v>4290.16</v>
      </c>
      <c r="S592" s="28">
        <v>1460</v>
      </c>
      <c r="T592" s="28">
        <v>8849.84</v>
      </c>
      <c r="U592" s="30">
        <f t="shared" si="73"/>
        <v>0</v>
      </c>
      <c r="V592" s="31"/>
      <c r="W592" s="31"/>
      <c r="X592" s="31"/>
      <c r="Z592" s="32">
        <f t="shared" si="74"/>
        <v>0</v>
      </c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</row>
    <row r="593" spans="1:59" ht="39.75" customHeight="1" x14ac:dyDescent="0.35">
      <c r="A593" s="73">
        <v>35</v>
      </c>
      <c r="B593" s="55" t="s">
        <v>408</v>
      </c>
      <c r="C593" s="29">
        <v>2695.7</v>
      </c>
      <c r="D593" s="29">
        <v>0</v>
      </c>
      <c r="E593" s="29">
        <v>0</v>
      </c>
      <c r="F593" s="29">
        <v>0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28">
        <v>19800</v>
      </c>
      <c r="O593" s="29">
        <v>0</v>
      </c>
      <c r="P593" s="29">
        <v>0</v>
      </c>
      <c r="Q593" s="28">
        <v>19800</v>
      </c>
      <c r="R593" s="29">
        <v>5818.16</v>
      </c>
      <c r="S593" s="28">
        <v>1980</v>
      </c>
      <c r="T593" s="28">
        <v>12001.84</v>
      </c>
      <c r="U593" s="30">
        <f t="shared" si="73"/>
        <v>0</v>
      </c>
      <c r="V593" s="31"/>
      <c r="W593" s="31"/>
      <c r="X593" s="31"/>
      <c r="Z593" s="32">
        <f t="shared" si="74"/>
        <v>0</v>
      </c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</row>
    <row r="594" spans="1:59" ht="39.75" customHeight="1" x14ac:dyDescent="0.35">
      <c r="A594" s="73">
        <v>36</v>
      </c>
      <c r="B594" s="55" t="s">
        <v>274</v>
      </c>
      <c r="C594" s="29">
        <v>5163.8999999999996</v>
      </c>
      <c r="D594" s="29">
        <v>0</v>
      </c>
      <c r="E594" s="29">
        <v>0</v>
      </c>
      <c r="F594" s="29">
        <v>0</v>
      </c>
      <c r="G594" s="29">
        <v>0</v>
      </c>
      <c r="H594" s="29">
        <v>0</v>
      </c>
      <c r="I594" s="29">
        <v>0</v>
      </c>
      <c r="J594" s="29">
        <v>0</v>
      </c>
      <c r="K594" s="29">
        <v>0</v>
      </c>
      <c r="L594" s="29">
        <v>0</v>
      </c>
      <c r="M594" s="28">
        <v>18400</v>
      </c>
      <c r="N594" s="29">
        <v>0</v>
      </c>
      <c r="O594" s="29">
        <v>0</v>
      </c>
      <c r="P594" s="29">
        <v>0</v>
      </c>
      <c r="Q594" s="28">
        <v>18400</v>
      </c>
      <c r="R594" s="29">
        <v>5406.77</v>
      </c>
      <c r="S594" s="28">
        <v>1840</v>
      </c>
      <c r="T594" s="28">
        <v>11153.23</v>
      </c>
      <c r="U594" s="30">
        <f t="shared" si="73"/>
        <v>0</v>
      </c>
      <c r="V594" s="31"/>
      <c r="W594" s="31"/>
      <c r="X594" s="31"/>
      <c r="Z594" s="32">
        <f t="shared" si="74"/>
        <v>0</v>
      </c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</row>
    <row r="595" spans="1:59" ht="39.75" customHeight="1" x14ac:dyDescent="0.35">
      <c r="A595" s="73">
        <v>37</v>
      </c>
      <c r="B595" s="55" t="s">
        <v>409</v>
      </c>
      <c r="C595" s="29">
        <v>6717</v>
      </c>
      <c r="D595" s="29">
        <v>0</v>
      </c>
      <c r="E595" s="29">
        <v>0</v>
      </c>
      <c r="F595" s="29">
        <v>0</v>
      </c>
      <c r="G595" s="29">
        <v>0</v>
      </c>
      <c r="H595" s="29">
        <v>0</v>
      </c>
      <c r="I595" s="29">
        <v>0</v>
      </c>
      <c r="J595" s="29">
        <v>0</v>
      </c>
      <c r="K595" s="29">
        <v>0</v>
      </c>
      <c r="L595" s="29">
        <v>0</v>
      </c>
      <c r="M595" s="28">
        <v>23900</v>
      </c>
      <c r="N595" s="28">
        <v>49200</v>
      </c>
      <c r="O595" s="29">
        <v>0</v>
      </c>
      <c r="P595" s="29">
        <v>0</v>
      </c>
      <c r="Q595" s="28">
        <v>73100</v>
      </c>
      <c r="R595" s="29">
        <v>21480.16</v>
      </c>
      <c r="S595" s="28">
        <v>7310</v>
      </c>
      <c r="T595" s="28">
        <v>44309.84</v>
      </c>
      <c r="U595" s="30">
        <f t="shared" si="73"/>
        <v>0</v>
      </c>
      <c r="V595" s="31"/>
      <c r="W595" s="31"/>
      <c r="X595" s="31"/>
      <c r="Z595" s="32">
        <f t="shared" si="74"/>
        <v>0</v>
      </c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</row>
    <row r="596" spans="1:59" ht="39.75" customHeight="1" x14ac:dyDescent="0.35">
      <c r="A596" s="73">
        <v>38</v>
      </c>
      <c r="B596" s="55" t="s">
        <v>410</v>
      </c>
      <c r="C596" s="29">
        <v>1897</v>
      </c>
      <c r="D596" s="29">
        <v>0</v>
      </c>
      <c r="E596" s="29">
        <v>0</v>
      </c>
      <c r="F596" s="29">
        <v>0</v>
      </c>
      <c r="G596" s="28">
        <v>1800</v>
      </c>
      <c r="H596" s="28">
        <v>2400</v>
      </c>
      <c r="I596" s="28">
        <v>1200</v>
      </c>
      <c r="J596" s="29">
        <v>3000</v>
      </c>
      <c r="K596" s="29">
        <v>0</v>
      </c>
      <c r="L596" s="29">
        <v>0</v>
      </c>
      <c r="M596" s="29">
        <v>0</v>
      </c>
      <c r="N596" s="29">
        <v>0</v>
      </c>
      <c r="O596" s="29">
        <v>0</v>
      </c>
      <c r="P596" s="29">
        <v>0</v>
      </c>
      <c r="Q596" s="28">
        <v>8400</v>
      </c>
      <c r="R596" s="29">
        <v>2468.31</v>
      </c>
      <c r="S596" s="28">
        <v>840</v>
      </c>
      <c r="T596" s="28">
        <v>5091.6899999999996</v>
      </c>
      <c r="U596" s="30">
        <f t="shared" si="73"/>
        <v>0</v>
      </c>
      <c r="V596" s="31"/>
      <c r="W596" s="31"/>
      <c r="X596" s="31"/>
      <c r="Z596" s="32">
        <f t="shared" si="74"/>
        <v>0</v>
      </c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</row>
    <row r="597" spans="1:59" ht="39.75" customHeight="1" x14ac:dyDescent="0.35">
      <c r="A597" s="73">
        <v>39</v>
      </c>
      <c r="B597" s="55" t="s">
        <v>411</v>
      </c>
      <c r="C597" s="29">
        <v>5418.6</v>
      </c>
      <c r="D597" s="29">
        <v>0</v>
      </c>
      <c r="E597" s="29">
        <v>0</v>
      </c>
      <c r="F597" s="29">
        <v>0</v>
      </c>
      <c r="G597" s="29">
        <v>0</v>
      </c>
      <c r="H597" s="29">
        <v>0</v>
      </c>
      <c r="I597" s="29">
        <v>0</v>
      </c>
      <c r="J597" s="29">
        <v>0</v>
      </c>
      <c r="K597" s="29">
        <v>0</v>
      </c>
      <c r="L597" s="29">
        <v>0</v>
      </c>
      <c r="M597" s="28">
        <v>19300</v>
      </c>
      <c r="N597" s="29">
        <v>0</v>
      </c>
      <c r="O597" s="29">
        <v>0</v>
      </c>
      <c r="P597" s="29">
        <v>0</v>
      </c>
      <c r="Q597" s="28">
        <v>19300</v>
      </c>
      <c r="R597" s="29">
        <v>5671.23</v>
      </c>
      <c r="S597" s="28">
        <v>1930</v>
      </c>
      <c r="T597" s="28">
        <v>11698.77</v>
      </c>
      <c r="U597" s="30">
        <f t="shared" ref="U597:U609" si="78">Q597-R597-S597-T597</f>
        <v>0</v>
      </c>
      <c r="V597" s="31"/>
      <c r="W597" s="31"/>
      <c r="X597" s="31"/>
      <c r="Z597" s="32">
        <f t="shared" ref="Z597:Z609" si="79">Q597-SUM(D597:P597)</f>
        <v>0</v>
      </c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</row>
    <row r="598" spans="1:59" ht="39.75" customHeight="1" x14ac:dyDescent="0.35">
      <c r="A598" s="73">
        <v>40</v>
      </c>
      <c r="B598" s="55" t="s">
        <v>412</v>
      </c>
      <c r="C598" s="29">
        <v>2350</v>
      </c>
      <c r="D598" s="29">
        <v>0</v>
      </c>
      <c r="E598" s="29">
        <v>0</v>
      </c>
      <c r="F598" s="29">
        <v>0</v>
      </c>
      <c r="G598" s="29">
        <v>0</v>
      </c>
      <c r="H598" s="29">
        <v>0</v>
      </c>
      <c r="I598" s="29">
        <v>0</v>
      </c>
      <c r="J598" s="29">
        <v>0</v>
      </c>
      <c r="K598" s="29">
        <v>0</v>
      </c>
      <c r="L598" s="29">
        <v>0</v>
      </c>
      <c r="M598" s="29">
        <v>0</v>
      </c>
      <c r="N598" s="28">
        <v>17200</v>
      </c>
      <c r="O598" s="29">
        <v>0</v>
      </c>
      <c r="P598" s="29">
        <v>0</v>
      </c>
      <c r="Q598" s="28">
        <v>17200</v>
      </c>
      <c r="R598" s="29">
        <v>5054.16</v>
      </c>
      <c r="S598" s="28">
        <v>1720</v>
      </c>
      <c r="T598" s="28">
        <v>10425.84</v>
      </c>
      <c r="U598" s="30">
        <f t="shared" si="78"/>
        <v>0</v>
      </c>
      <c r="V598" s="31"/>
      <c r="W598" s="31"/>
      <c r="X598" s="31"/>
      <c r="Z598" s="32">
        <f t="shared" si="79"/>
        <v>0</v>
      </c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</row>
    <row r="599" spans="1:59" ht="39.75" customHeight="1" x14ac:dyDescent="0.35">
      <c r="A599" s="73">
        <v>41</v>
      </c>
      <c r="B599" s="55" t="s">
        <v>413</v>
      </c>
      <c r="C599" s="29">
        <v>4493</v>
      </c>
      <c r="D599" s="29">
        <v>0</v>
      </c>
      <c r="E599" s="29">
        <v>0</v>
      </c>
      <c r="F599" s="29">
        <v>0</v>
      </c>
      <c r="G599" s="29">
        <v>0</v>
      </c>
      <c r="H599" s="28">
        <v>12700</v>
      </c>
      <c r="I599" s="28">
        <v>2800</v>
      </c>
      <c r="J599" s="29">
        <v>0</v>
      </c>
      <c r="K599" s="29">
        <v>0</v>
      </c>
      <c r="L599" s="29">
        <v>0</v>
      </c>
      <c r="M599" s="29">
        <v>0</v>
      </c>
      <c r="N599" s="29">
        <v>0</v>
      </c>
      <c r="O599" s="29">
        <v>0</v>
      </c>
      <c r="P599" s="29">
        <v>0</v>
      </c>
      <c r="Q599" s="28">
        <v>15500</v>
      </c>
      <c r="R599" s="29">
        <v>4554.62</v>
      </c>
      <c r="S599" s="28">
        <v>1550</v>
      </c>
      <c r="T599" s="28">
        <v>9395.3799999999992</v>
      </c>
      <c r="U599" s="30">
        <f t="shared" si="78"/>
        <v>0</v>
      </c>
      <c r="V599" s="31"/>
      <c r="W599" s="31"/>
      <c r="X599" s="31"/>
      <c r="Z599" s="32">
        <f t="shared" si="79"/>
        <v>0</v>
      </c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</row>
    <row r="600" spans="1:59" ht="39.75" customHeight="1" x14ac:dyDescent="0.35">
      <c r="A600" s="73">
        <v>42</v>
      </c>
      <c r="B600" s="55" t="s">
        <v>414</v>
      </c>
      <c r="C600" s="29">
        <v>1890.4</v>
      </c>
      <c r="D600" s="29">
        <v>0</v>
      </c>
      <c r="E600" s="29">
        <v>0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8">
        <v>13900</v>
      </c>
      <c r="O600" s="29">
        <v>0</v>
      </c>
      <c r="P600" s="29">
        <v>0</v>
      </c>
      <c r="Q600" s="28">
        <v>13900</v>
      </c>
      <c r="R600" s="29">
        <v>4084.46</v>
      </c>
      <c r="S600" s="28">
        <v>1390</v>
      </c>
      <c r="T600" s="28">
        <v>8425.5400000000009</v>
      </c>
      <c r="U600" s="30">
        <f t="shared" si="78"/>
        <v>0</v>
      </c>
      <c r="V600" s="31"/>
      <c r="W600" s="31"/>
      <c r="X600" s="31"/>
      <c r="Z600" s="32">
        <f t="shared" si="79"/>
        <v>0</v>
      </c>
      <c r="AA600" s="31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</row>
    <row r="601" spans="1:59" ht="39.75" customHeight="1" x14ac:dyDescent="0.35">
      <c r="A601" s="73">
        <v>43</v>
      </c>
      <c r="B601" s="55" t="s">
        <v>415</v>
      </c>
      <c r="C601" s="29">
        <v>5370</v>
      </c>
      <c r="D601" s="29">
        <v>0</v>
      </c>
      <c r="E601" s="29">
        <v>0</v>
      </c>
      <c r="F601" s="29">
        <v>0</v>
      </c>
      <c r="G601" s="29">
        <v>0</v>
      </c>
      <c r="H601" s="28">
        <v>15200</v>
      </c>
      <c r="I601" s="28">
        <v>3300</v>
      </c>
      <c r="J601" s="28">
        <v>3900</v>
      </c>
      <c r="K601" s="29">
        <v>0</v>
      </c>
      <c r="L601" s="29">
        <v>0</v>
      </c>
      <c r="M601" s="29">
        <v>0</v>
      </c>
      <c r="N601" s="29">
        <v>0</v>
      </c>
      <c r="O601" s="29">
        <v>0</v>
      </c>
      <c r="P601" s="29">
        <v>0</v>
      </c>
      <c r="Q601" s="28">
        <v>22400</v>
      </c>
      <c r="R601" s="29">
        <v>6582.15</v>
      </c>
      <c r="S601" s="28">
        <v>2240</v>
      </c>
      <c r="T601" s="28">
        <v>13577.85</v>
      </c>
      <c r="U601" s="30">
        <f t="shared" si="78"/>
        <v>0</v>
      </c>
      <c r="V601" s="31"/>
      <c r="W601" s="31"/>
      <c r="X601" s="31"/>
      <c r="Z601" s="32">
        <f t="shared" si="79"/>
        <v>0</v>
      </c>
      <c r="AA601" s="31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</row>
    <row r="602" spans="1:59" ht="39.75" customHeight="1" x14ac:dyDescent="0.35">
      <c r="A602" s="71"/>
      <c r="B602" s="76" t="s">
        <v>11</v>
      </c>
      <c r="C602" s="19">
        <v>154963.32999999999</v>
      </c>
      <c r="D602" s="19">
        <v>0</v>
      </c>
      <c r="E602" s="19">
        <v>0</v>
      </c>
      <c r="F602" s="19">
        <v>0</v>
      </c>
      <c r="G602" s="19">
        <v>26900</v>
      </c>
      <c r="H602" s="19">
        <v>117100</v>
      </c>
      <c r="I602" s="19">
        <v>29100</v>
      </c>
      <c r="J602" s="19">
        <v>32600</v>
      </c>
      <c r="K602" s="19">
        <v>0</v>
      </c>
      <c r="L602" s="19">
        <v>0</v>
      </c>
      <c r="M602" s="19">
        <v>235400</v>
      </c>
      <c r="N602" s="19">
        <v>471000</v>
      </c>
      <c r="O602" s="19">
        <v>0</v>
      </c>
      <c r="P602" s="19">
        <v>0</v>
      </c>
      <c r="Q602" s="19">
        <v>912100</v>
      </c>
      <c r="R602" s="19">
        <v>268017.18</v>
      </c>
      <c r="S602" s="19">
        <v>91210</v>
      </c>
      <c r="T602" s="19">
        <v>552872.81999999995</v>
      </c>
      <c r="U602" s="30">
        <f t="shared" si="78"/>
        <v>0</v>
      </c>
      <c r="V602" s="37">
        <f>Q602-Q599-Q600-Q601-Q598-Q597-Q596-Q595-Q594-Q593-Q592-Q591-Q590-Q589-Q588-Q587-Q586-Q585-Q584-Q583-Q582-Q581-Q580-Q579-Q578-Q576-Q577-Q575-Q574-Q573-Q572-Q571-Q570-Q569-Q568-Q567-Q566-Q565-Q564-Q563-Q562-Q561-Q560-Q559</f>
        <v>0</v>
      </c>
      <c r="W602" s="37">
        <f>R602-R599-R600-R601-R598-R597-R596-R595-R594-R593-R592-R591-R590-R589-R588-R587-R586-R585-R584-R583-R582-R581-R580-R579-R578-R576-R577-R575-R574-R573-R572-R571-R570-R569-R568-R567-R566-R565-R564-R563-R562-R561-R560-R559</f>
        <v>-1.0913936421275139E-11</v>
      </c>
      <c r="X602" s="37">
        <f>S602-S599-S600-S601-S598-S597-S596-S595-S594-S593-S592-S591-S590-S589-S588-S587-S586-S585-S584-S583-S582-S581-S580-S579-S578-S576-S577-S575-S574-S573-S572-S571-S570-S569-S568-S567-S566-S565-S564-S563-S562-S561-S560-S559</f>
        <v>0</v>
      </c>
      <c r="Y602" s="37">
        <f>T602-T599-T600-T601-T598-T597-T596-T595-T594-T593-T592-T591-T590-T589-T588-T587-T586-T585-T584-T583-T582-T581-T580-T579-T578-T576-T577-T575-T574-T573-T572-T571-T570-T569-T568-T567-T566-T565-T564-T563-T562-T561-T560-T559</f>
        <v>-1.8189894035458565E-10</v>
      </c>
      <c r="Z602" s="32">
        <f t="shared" si="79"/>
        <v>0</v>
      </c>
      <c r="AA602" s="37">
        <f>D602-D601-D600-D599-D598-D597-D596-D595-D594-D593-D592-D591-D590-D589-D588-D587-D586-D585-D584-D583-D582-D581-D580-D579-D578-D577-D576-D575-D574-D573-D572-D571-D570-D569-D568-D567-D566-D565-D564-D563-D562-D561-D560-D559</f>
        <v>0</v>
      </c>
      <c r="AB602" s="37">
        <f t="shared" ref="AB602:AM602" si="80">E602-E601-E600-E599-E598-E597-E596-E595-E594-E593-E592-E591-E590-E589-E588-E587-E586-E585-E584-E583-E582-E581-E580-E579-E578-E577-E576-E575-E574-E573-E572-E571-E570-E569-E568-E567-E566-E565-E564-E563-E562-E561-E560-E559</f>
        <v>0</v>
      </c>
      <c r="AC602" s="37">
        <f t="shared" si="80"/>
        <v>0</v>
      </c>
      <c r="AD602" s="37">
        <f t="shared" si="80"/>
        <v>0</v>
      </c>
      <c r="AE602" s="37">
        <f t="shared" si="80"/>
        <v>0</v>
      </c>
      <c r="AF602" s="37">
        <f t="shared" si="80"/>
        <v>0</v>
      </c>
      <c r="AG602" s="37">
        <f t="shared" si="80"/>
        <v>0</v>
      </c>
      <c r="AH602" s="37">
        <f t="shared" si="80"/>
        <v>0</v>
      </c>
      <c r="AI602" s="37">
        <f t="shared" si="80"/>
        <v>0</v>
      </c>
      <c r="AJ602" s="37">
        <f t="shared" si="80"/>
        <v>0</v>
      </c>
      <c r="AK602" s="37">
        <f t="shared" si="80"/>
        <v>0</v>
      </c>
      <c r="AL602" s="37">
        <f t="shared" si="80"/>
        <v>0</v>
      </c>
      <c r="AM602" s="37">
        <f t="shared" si="80"/>
        <v>0</v>
      </c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</row>
    <row r="603" spans="1:59" ht="39.75" customHeight="1" x14ac:dyDescent="0.35">
      <c r="A603" s="87" t="s">
        <v>432</v>
      </c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30">
        <f t="shared" si="78"/>
        <v>0</v>
      </c>
      <c r="V603" s="7"/>
      <c r="W603" s="38"/>
      <c r="X603" s="7"/>
      <c r="Y603" s="7"/>
      <c r="Z603" s="32">
        <f t="shared" si="79"/>
        <v>0</v>
      </c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</row>
    <row r="604" spans="1:59" ht="39.75" customHeight="1" x14ac:dyDescent="0.35">
      <c r="A604" s="22">
        <v>1</v>
      </c>
      <c r="B604" s="39" t="s">
        <v>282</v>
      </c>
      <c r="C604" s="28">
        <v>610.9</v>
      </c>
      <c r="D604" s="28">
        <v>0</v>
      </c>
      <c r="E604" s="28">
        <v>0</v>
      </c>
      <c r="F604" s="28">
        <v>0</v>
      </c>
      <c r="G604" s="28">
        <v>600</v>
      </c>
      <c r="H604" s="28">
        <v>0</v>
      </c>
      <c r="I604" s="28">
        <v>400</v>
      </c>
      <c r="J604" s="28">
        <v>500</v>
      </c>
      <c r="K604" s="28">
        <v>0</v>
      </c>
      <c r="L604" s="28">
        <v>0</v>
      </c>
      <c r="M604" s="28">
        <v>0</v>
      </c>
      <c r="N604" s="28">
        <v>0</v>
      </c>
      <c r="O604" s="28">
        <v>0</v>
      </c>
      <c r="P604" s="28">
        <v>0</v>
      </c>
      <c r="Q604" s="28">
        <v>1500</v>
      </c>
      <c r="R604" s="29">
        <v>440.77</v>
      </c>
      <c r="S604" s="28">
        <v>150</v>
      </c>
      <c r="T604" s="28">
        <v>909.23</v>
      </c>
      <c r="U604" s="30">
        <f t="shared" si="78"/>
        <v>0</v>
      </c>
      <c r="V604" s="31"/>
      <c r="W604" s="31"/>
      <c r="X604" s="31"/>
      <c r="Z604" s="32">
        <f t="shared" si="79"/>
        <v>0</v>
      </c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</row>
    <row r="605" spans="1:59" ht="39.75" customHeight="1" x14ac:dyDescent="0.35">
      <c r="A605" s="22">
        <v>2</v>
      </c>
      <c r="B605" s="39" t="s">
        <v>283</v>
      </c>
      <c r="C605" s="28">
        <v>691.32</v>
      </c>
      <c r="D605" s="28">
        <v>0</v>
      </c>
      <c r="E605" s="28">
        <v>0</v>
      </c>
      <c r="F605" s="28">
        <v>0</v>
      </c>
      <c r="G605" s="28">
        <v>700</v>
      </c>
      <c r="H605" s="28">
        <v>2000</v>
      </c>
      <c r="I605" s="28">
        <v>500</v>
      </c>
      <c r="J605" s="28">
        <v>600</v>
      </c>
      <c r="K605" s="28">
        <v>0</v>
      </c>
      <c r="L605" s="28">
        <v>0</v>
      </c>
      <c r="M605" s="28">
        <v>0</v>
      </c>
      <c r="N605" s="28">
        <v>21000</v>
      </c>
      <c r="O605" s="28">
        <v>0</v>
      </c>
      <c r="P605" s="28">
        <v>0</v>
      </c>
      <c r="Q605" s="28">
        <v>24800</v>
      </c>
      <c r="R605" s="29">
        <v>7287.39</v>
      </c>
      <c r="S605" s="28">
        <v>2480</v>
      </c>
      <c r="T605" s="28">
        <v>15032.61</v>
      </c>
      <c r="U605" s="30">
        <f t="shared" si="78"/>
        <v>0</v>
      </c>
      <c r="V605" s="31"/>
      <c r="W605" s="31"/>
      <c r="X605" s="31"/>
      <c r="Z605" s="32">
        <f t="shared" si="79"/>
        <v>0</v>
      </c>
      <c r="AA605" s="31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</row>
    <row r="606" spans="1:59" ht="39.75" customHeight="1" x14ac:dyDescent="0.35">
      <c r="A606" s="22">
        <v>3</v>
      </c>
      <c r="B606" s="39" t="s">
        <v>285</v>
      </c>
      <c r="C606" s="28">
        <v>852</v>
      </c>
      <c r="D606" s="28">
        <v>0</v>
      </c>
      <c r="E606" s="28">
        <v>0</v>
      </c>
      <c r="F606" s="28">
        <v>0</v>
      </c>
      <c r="G606" s="28">
        <v>0</v>
      </c>
      <c r="H606" s="28">
        <v>2500</v>
      </c>
      <c r="I606" s="28">
        <v>600</v>
      </c>
      <c r="J606" s="28">
        <v>700</v>
      </c>
      <c r="K606" s="28">
        <v>0</v>
      </c>
      <c r="L606" s="28">
        <v>0</v>
      </c>
      <c r="M606" s="28">
        <v>0</v>
      </c>
      <c r="N606" s="28">
        <v>22400</v>
      </c>
      <c r="O606" s="28">
        <v>0</v>
      </c>
      <c r="P606" s="28">
        <v>0</v>
      </c>
      <c r="Q606" s="28">
        <v>26200</v>
      </c>
      <c r="R606" s="29">
        <v>7698.77</v>
      </c>
      <c r="S606" s="28">
        <v>2620</v>
      </c>
      <c r="T606" s="28">
        <v>15881.23</v>
      </c>
      <c r="U606" s="30">
        <f t="shared" si="78"/>
        <v>0</v>
      </c>
      <c r="V606" s="31"/>
      <c r="W606" s="31"/>
      <c r="X606" s="31"/>
      <c r="Z606" s="32">
        <f t="shared" si="79"/>
        <v>0</v>
      </c>
      <c r="AA606" s="31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</row>
    <row r="607" spans="1:59" ht="39.75" customHeight="1" x14ac:dyDescent="0.35">
      <c r="A607" s="71"/>
      <c r="B607" s="75" t="s">
        <v>485</v>
      </c>
      <c r="C607" s="19">
        <v>2154.2200000000003</v>
      </c>
      <c r="D607" s="19">
        <v>0</v>
      </c>
      <c r="E607" s="19">
        <v>0</v>
      </c>
      <c r="F607" s="19">
        <v>0</v>
      </c>
      <c r="G607" s="19">
        <v>1300</v>
      </c>
      <c r="H607" s="19">
        <v>4500</v>
      </c>
      <c r="I607" s="19">
        <v>1500</v>
      </c>
      <c r="J607" s="19">
        <v>1800</v>
      </c>
      <c r="K607" s="19">
        <v>0</v>
      </c>
      <c r="L607" s="19">
        <v>0</v>
      </c>
      <c r="M607" s="19">
        <v>0</v>
      </c>
      <c r="N607" s="19">
        <v>43400</v>
      </c>
      <c r="O607" s="19">
        <v>0</v>
      </c>
      <c r="P607" s="19">
        <v>0</v>
      </c>
      <c r="Q607" s="19">
        <v>52500</v>
      </c>
      <c r="R607" s="19">
        <v>15426.93</v>
      </c>
      <c r="S607" s="19">
        <v>5250</v>
      </c>
      <c r="T607" s="19">
        <v>31823.07</v>
      </c>
      <c r="U607" s="30">
        <f t="shared" si="78"/>
        <v>0</v>
      </c>
      <c r="V607" s="37">
        <f>Q607-Q604-Q605-Q606</f>
        <v>0</v>
      </c>
      <c r="W607" s="37">
        <f>R607-R604-R605-R606</f>
        <v>0</v>
      </c>
      <c r="X607" s="37">
        <f>S607-S604-S605-S606</f>
        <v>0</v>
      </c>
      <c r="Y607" s="37">
        <f>T607-T604-T605-T606</f>
        <v>0</v>
      </c>
      <c r="Z607" s="32">
        <f t="shared" si="79"/>
        <v>0</v>
      </c>
      <c r="AA607" s="37">
        <f t="shared" ref="AA607:AM607" si="81">D607-D606-D605-D604</f>
        <v>0</v>
      </c>
      <c r="AB607" s="37">
        <f t="shared" si="81"/>
        <v>0</v>
      </c>
      <c r="AC607" s="37">
        <f t="shared" si="81"/>
        <v>0</v>
      </c>
      <c r="AD607" s="37">
        <f t="shared" si="81"/>
        <v>0</v>
      </c>
      <c r="AE607" s="37">
        <f t="shared" si="81"/>
        <v>0</v>
      </c>
      <c r="AF607" s="37">
        <f t="shared" si="81"/>
        <v>0</v>
      </c>
      <c r="AG607" s="37">
        <f t="shared" si="81"/>
        <v>0</v>
      </c>
      <c r="AH607" s="37">
        <f t="shared" si="81"/>
        <v>0</v>
      </c>
      <c r="AI607" s="37">
        <f t="shared" si="81"/>
        <v>0</v>
      </c>
      <c r="AJ607" s="37">
        <f t="shared" si="81"/>
        <v>0</v>
      </c>
      <c r="AK607" s="37">
        <f t="shared" si="81"/>
        <v>0</v>
      </c>
      <c r="AL607" s="37">
        <f t="shared" si="81"/>
        <v>0</v>
      </c>
      <c r="AM607" s="37">
        <f t="shared" si="81"/>
        <v>0</v>
      </c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</row>
    <row r="608" spans="1:59" ht="39.75" customHeight="1" x14ac:dyDescent="0.35">
      <c r="A608" s="77"/>
      <c r="B608" s="78" t="s">
        <v>199</v>
      </c>
      <c r="C608" s="56">
        <f t="shared" ref="C608:T608" si="82">C447+C453+C464+C474+C477+C481+C487+C494+C501+C510+C516+C522+C529+C534+C546+C557+C602+C607</f>
        <v>375893.12999999989</v>
      </c>
      <c r="D608" s="56">
        <f t="shared" si="82"/>
        <v>0</v>
      </c>
      <c r="E608" s="56">
        <f t="shared" si="82"/>
        <v>100</v>
      </c>
      <c r="F608" s="56">
        <f t="shared" si="82"/>
        <v>0</v>
      </c>
      <c r="G608" s="56">
        <f t="shared" si="82"/>
        <v>92900</v>
      </c>
      <c r="H608" s="56">
        <f t="shared" si="82"/>
        <v>353600</v>
      </c>
      <c r="I608" s="56">
        <f t="shared" si="82"/>
        <v>75200</v>
      </c>
      <c r="J608" s="56">
        <f t="shared" si="82"/>
        <v>87700</v>
      </c>
      <c r="K608" s="56">
        <f t="shared" si="82"/>
        <v>4100</v>
      </c>
      <c r="L608" s="56">
        <f t="shared" si="82"/>
        <v>0</v>
      </c>
      <c r="M608" s="56">
        <f t="shared" si="82"/>
        <v>430700</v>
      </c>
      <c r="N608" s="56">
        <f t="shared" si="82"/>
        <v>1321320</v>
      </c>
      <c r="O608" s="56">
        <f t="shared" si="82"/>
        <v>6000</v>
      </c>
      <c r="P608" s="56">
        <f t="shared" si="82"/>
        <v>34400</v>
      </c>
      <c r="Q608" s="56">
        <f t="shared" si="82"/>
        <v>2406020</v>
      </c>
      <c r="R608" s="56">
        <f t="shared" si="82"/>
        <v>707000.00000000012</v>
      </c>
      <c r="S608" s="56">
        <f t="shared" si="82"/>
        <v>240602</v>
      </c>
      <c r="T608" s="56">
        <f t="shared" si="82"/>
        <v>1458418</v>
      </c>
      <c r="U608" s="62">
        <f t="shared" si="78"/>
        <v>0</v>
      </c>
      <c r="V608" s="63">
        <f>Q608-Q607-Q602-Q557-Q546-Q534-Q529-Q522-Q516-Q510-Q501-Q494-Q487-Q481-Q477-Q474-Q464-Q453-Q447</f>
        <v>0</v>
      </c>
      <c r="W608" s="63">
        <f t="shared" ref="W608:Y608" si="83">R608-R607-R602-R557-R546-R534-R529-R522-R516-R510-R501-R494-R487-R481-R477-R474-R464-R453-R447</f>
        <v>1.0550138540565968E-10</v>
      </c>
      <c r="X608" s="63">
        <f t="shared" si="83"/>
        <v>0</v>
      </c>
      <c r="Y608" s="63">
        <f t="shared" si="83"/>
        <v>0</v>
      </c>
      <c r="Z608" s="37">
        <f t="shared" si="79"/>
        <v>0</v>
      </c>
      <c r="AA608" s="63">
        <f>D608-D607-D602-D557-D546-D534-D529-D522-D516-D510-D501-D494-D487-D481-D477-D474-D464-D453-D447</f>
        <v>0</v>
      </c>
      <c r="AB608" s="63">
        <f t="shared" ref="AB608:AM608" si="84">E608-E607-E602-E557-E546-E534-E529-E522-E516-E510-E501-E494-E487-E481-E477-E474-E464-E453-E447</f>
        <v>0</v>
      </c>
      <c r="AC608" s="63">
        <f t="shared" si="84"/>
        <v>0</v>
      </c>
      <c r="AD608" s="63">
        <f t="shared" si="84"/>
        <v>0</v>
      </c>
      <c r="AE608" s="63">
        <f t="shared" si="84"/>
        <v>0</v>
      </c>
      <c r="AF608" s="63">
        <f t="shared" si="84"/>
        <v>0</v>
      </c>
      <c r="AG608" s="63">
        <f t="shared" si="84"/>
        <v>0</v>
      </c>
      <c r="AH608" s="63">
        <f t="shared" si="84"/>
        <v>0</v>
      </c>
      <c r="AI608" s="63">
        <f t="shared" si="84"/>
        <v>0</v>
      </c>
      <c r="AJ608" s="63">
        <f t="shared" si="84"/>
        <v>0</v>
      </c>
      <c r="AK608" s="63">
        <f t="shared" si="84"/>
        <v>0</v>
      </c>
      <c r="AL608" s="63">
        <f t="shared" si="84"/>
        <v>0</v>
      </c>
      <c r="AM608" s="63">
        <f t="shared" si="84"/>
        <v>0</v>
      </c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</row>
    <row r="609" spans="1:39" ht="39.75" customHeight="1" x14ac:dyDescent="0.35">
      <c r="A609" s="65"/>
      <c r="B609" s="66" t="s">
        <v>198</v>
      </c>
      <c r="C609" s="67">
        <f t="shared" ref="C609:T609" si="85">C608+C442+C245</f>
        <v>1153992.8399999999</v>
      </c>
      <c r="D609" s="67">
        <f t="shared" si="85"/>
        <v>49150</v>
      </c>
      <c r="E609" s="67">
        <f t="shared" si="85"/>
        <v>3713</v>
      </c>
      <c r="F609" s="67">
        <f t="shared" si="85"/>
        <v>0</v>
      </c>
      <c r="G609" s="67">
        <f t="shared" si="85"/>
        <v>294200</v>
      </c>
      <c r="H609" s="67">
        <f t="shared" si="85"/>
        <v>1129900</v>
      </c>
      <c r="I609" s="67">
        <f t="shared" si="85"/>
        <v>241650</v>
      </c>
      <c r="J609" s="67">
        <f t="shared" si="85"/>
        <v>266850</v>
      </c>
      <c r="K609" s="67">
        <f t="shared" si="85"/>
        <v>13700</v>
      </c>
      <c r="L609" s="67">
        <f t="shared" si="85"/>
        <v>0</v>
      </c>
      <c r="M609" s="67">
        <f t="shared" si="85"/>
        <v>1327300</v>
      </c>
      <c r="N609" s="67">
        <f t="shared" si="85"/>
        <v>4093760</v>
      </c>
      <c r="O609" s="67">
        <f t="shared" si="85"/>
        <v>18700</v>
      </c>
      <c r="P609" s="67">
        <f t="shared" si="85"/>
        <v>97340</v>
      </c>
      <c r="Q609" s="67">
        <f t="shared" si="85"/>
        <v>7536263</v>
      </c>
      <c r="R609" s="67">
        <f t="shared" si="85"/>
        <v>2120999.9966643406</v>
      </c>
      <c r="S609" s="67">
        <f t="shared" si="85"/>
        <v>753626.29999999993</v>
      </c>
      <c r="T609" s="67">
        <f t="shared" si="85"/>
        <v>4661636.7033356596</v>
      </c>
      <c r="U609" s="30">
        <f t="shared" si="78"/>
        <v>0</v>
      </c>
      <c r="V609" s="68">
        <f>Q609-Q608-Q442-Q245</f>
        <v>0</v>
      </c>
      <c r="W609" s="68">
        <f t="shared" ref="W609:Y609" si="86">R609-R608-R442-R245</f>
        <v>0</v>
      </c>
      <c r="X609" s="68">
        <f t="shared" si="86"/>
        <v>0</v>
      </c>
      <c r="Y609" s="68">
        <f t="shared" si="86"/>
        <v>0</v>
      </c>
      <c r="Z609" s="32">
        <f t="shared" si="79"/>
        <v>0</v>
      </c>
      <c r="AA609" s="68">
        <f>D609-D608-D442-D245</f>
        <v>0</v>
      </c>
      <c r="AB609" s="68">
        <f t="shared" ref="AB609:AM609" si="87">E609-E608-E442-E245</f>
        <v>0</v>
      </c>
      <c r="AC609" s="68">
        <f t="shared" si="87"/>
        <v>0</v>
      </c>
      <c r="AD609" s="68">
        <f t="shared" si="87"/>
        <v>0</v>
      </c>
      <c r="AE609" s="68">
        <f t="shared" si="87"/>
        <v>0</v>
      </c>
      <c r="AF609" s="68">
        <f t="shared" si="87"/>
        <v>0</v>
      </c>
      <c r="AG609" s="68">
        <f t="shared" si="87"/>
        <v>0</v>
      </c>
      <c r="AH609" s="68">
        <f t="shared" si="87"/>
        <v>0</v>
      </c>
      <c r="AI609" s="68">
        <f t="shared" si="87"/>
        <v>0</v>
      </c>
      <c r="AJ609" s="68">
        <f t="shared" si="87"/>
        <v>0</v>
      </c>
      <c r="AK609" s="68">
        <f t="shared" si="87"/>
        <v>0</v>
      </c>
      <c r="AL609" s="68">
        <f t="shared" si="87"/>
        <v>0</v>
      </c>
      <c r="AM609" s="68">
        <f t="shared" si="87"/>
        <v>0</v>
      </c>
    </row>
    <row r="610" spans="1:39" ht="19.5" customHeight="1" x14ac:dyDescent="0.3"/>
    <row r="611" spans="1:39" ht="39.75" customHeight="1" x14ac:dyDescent="0.3">
      <c r="A611" s="91" t="s">
        <v>461</v>
      </c>
      <c r="B611" s="91"/>
      <c r="C611" s="91"/>
      <c r="D611" s="91"/>
      <c r="E611" s="91"/>
      <c r="F611" s="69"/>
    </row>
    <row r="612" spans="1:39" ht="39.75" customHeight="1" x14ac:dyDescent="0.3">
      <c r="A612" s="92" t="s">
        <v>462</v>
      </c>
      <c r="B612" s="92"/>
      <c r="C612" s="92"/>
      <c r="D612" s="1" t="s">
        <v>464</v>
      </c>
      <c r="E612" s="1" t="s">
        <v>465</v>
      </c>
      <c r="F612" s="1" t="s">
        <v>466</v>
      </c>
    </row>
    <row r="613" spans="1:39" ht="39.75" customHeight="1" x14ac:dyDescent="0.3">
      <c r="A613" s="89" t="s">
        <v>467</v>
      </c>
      <c r="B613" s="89"/>
      <c r="C613" s="89"/>
      <c r="D613" s="2">
        <f>SUM(D614:D615)</f>
        <v>707000</v>
      </c>
      <c r="E613" s="2">
        <f>SUM(E614:E615)</f>
        <v>707000</v>
      </c>
      <c r="F613" s="2">
        <f>SUM(F614:F615)</f>
        <v>707000</v>
      </c>
    </row>
    <row r="614" spans="1:39" ht="39.75" customHeight="1" x14ac:dyDescent="0.3">
      <c r="A614" s="90" t="s">
        <v>463</v>
      </c>
      <c r="B614" s="90"/>
      <c r="C614" s="90"/>
      <c r="D614" s="1">
        <v>707000</v>
      </c>
      <c r="E614" s="1">
        <v>707000</v>
      </c>
      <c r="F614" s="1"/>
    </row>
    <row r="615" spans="1:39" ht="150.75" customHeight="1" x14ac:dyDescent="0.5">
      <c r="A615" s="90" t="s">
        <v>469</v>
      </c>
      <c r="B615" s="90"/>
      <c r="C615" s="90"/>
      <c r="D615" s="1"/>
      <c r="E615" s="1"/>
      <c r="F615" s="1">
        <v>707000</v>
      </c>
      <c r="G615" s="70" t="s">
        <v>468</v>
      </c>
    </row>
  </sheetData>
  <autoFilter ref="A17:X609"/>
  <sortState ref="A367:Z391">
    <sortCondition ref="B348:B362"/>
  </sortState>
  <mergeCells count="101">
    <mergeCell ref="A613:C613"/>
    <mergeCell ref="A614:C614"/>
    <mergeCell ref="A615:C615"/>
    <mergeCell ref="A558:T558"/>
    <mergeCell ref="A603:T603"/>
    <mergeCell ref="A611:E611"/>
    <mergeCell ref="A612:C612"/>
    <mergeCell ref="A517:T517"/>
    <mergeCell ref="A523:T523"/>
    <mergeCell ref="A530:T530"/>
    <mergeCell ref="A535:T535"/>
    <mergeCell ref="A547:T547"/>
    <mergeCell ref="A482:T482"/>
    <mergeCell ref="A488:T488"/>
    <mergeCell ref="A495:T495"/>
    <mergeCell ref="A502:T502"/>
    <mergeCell ref="A511:T511"/>
    <mergeCell ref="A448:T448"/>
    <mergeCell ref="A454:T454"/>
    <mergeCell ref="A465:T465"/>
    <mergeCell ref="A475:T475"/>
    <mergeCell ref="A478:T478"/>
    <mergeCell ref="A364:T364"/>
    <mergeCell ref="A381:T381"/>
    <mergeCell ref="A437:T437"/>
    <mergeCell ref="A443:T443"/>
    <mergeCell ref="A444:T444"/>
    <mergeCell ref="A325:T325"/>
    <mergeCell ref="A331:T331"/>
    <mergeCell ref="A336:T336"/>
    <mergeCell ref="A343:T343"/>
    <mergeCell ref="A349:T349"/>
    <mergeCell ref="A286:T286"/>
    <mergeCell ref="A292:T292"/>
    <mergeCell ref="A299:T299"/>
    <mergeCell ref="A306:T306"/>
    <mergeCell ref="A312:T312"/>
    <mergeCell ref="A247:T247"/>
    <mergeCell ref="A255:T255"/>
    <mergeCell ref="A265:T265"/>
    <mergeCell ref="A274:T274"/>
    <mergeCell ref="A282:T282"/>
    <mergeCell ref="A137:T137"/>
    <mergeCell ref="A150:T150"/>
    <mergeCell ref="A171:T171"/>
    <mergeCell ref="A240:T240"/>
    <mergeCell ref="A246:T246"/>
    <mergeCell ref="A103:T103"/>
    <mergeCell ref="A112:T112"/>
    <mergeCell ref="A118:T118"/>
    <mergeCell ref="A122:T122"/>
    <mergeCell ref="A132:T132"/>
    <mergeCell ref="A66:T66"/>
    <mergeCell ref="A71:T71"/>
    <mergeCell ref="A77:T77"/>
    <mergeCell ref="A87:T87"/>
    <mergeCell ref="A93:T93"/>
    <mergeCell ref="A18:T18"/>
    <mergeCell ref="A19:T19"/>
    <mergeCell ref="A28:T28"/>
    <mergeCell ref="A38:T38"/>
    <mergeCell ref="A48:T48"/>
    <mergeCell ref="N15:N16"/>
    <mergeCell ref="A10:T10"/>
    <mergeCell ref="A11:T11"/>
    <mergeCell ref="A14:A16"/>
    <mergeCell ref="B14:B16"/>
    <mergeCell ref="C14:C16"/>
    <mergeCell ref="D14:Q14"/>
    <mergeCell ref="R14:T14"/>
    <mergeCell ref="D15:D16"/>
    <mergeCell ref="E15:E16"/>
    <mergeCell ref="F15:F16"/>
    <mergeCell ref="G15:K15"/>
    <mergeCell ref="L15:L16"/>
    <mergeCell ref="M15:M16"/>
    <mergeCell ref="O15:O16"/>
    <mergeCell ref="N3:T3"/>
    <mergeCell ref="N2:T2"/>
    <mergeCell ref="N1:T1"/>
    <mergeCell ref="A8:T8"/>
    <mergeCell ref="P15:P16"/>
    <mergeCell ref="Q15:Q16"/>
    <mergeCell ref="AL15:AL16"/>
    <mergeCell ref="AM15:AM16"/>
    <mergeCell ref="AB15:AB16"/>
    <mergeCell ref="AC15:AC16"/>
    <mergeCell ref="AD15:AH15"/>
    <mergeCell ref="AI15:AI16"/>
    <mergeCell ref="AJ15:AJ16"/>
    <mergeCell ref="R15:R16"/>
    <mergeCell ref="S15:S16"/>
    <mergeCell ref="T15:T16"/>
    <mergeCell ref="V15:V16"/>
    <mergeCell ref="W15:W16"/>
    <mergeCell ref="X15:X16"/>
    <mergeCell ref="Y15:Y16"/>
    <mergeCell ref="AA15:AA16"/>
    <mergeCell ref="AK15:AK16"/>
    <mergeCell ref="N4:T4"/>
    <mergeCell ref="A9:T9"/>
  </mergeCells>
  <printOptions horizontalCentered="1"/>
  <pageMargins left="0.39370078740157483" right="0.39370078740157483" top="1.1811023622047245" bottom="0.51181102362204722" header="0.94940476190476186" footer="0.51181102362204722"/>
  <pageSetup paperSize="9" scale="33" fitToHeight="0" orientation="landscape" r:id="rId1"/>
  <headerFooter differentFirst="1">
    <oddHeader>&amp;C&amp;18&amp;P</oddHeader>
  </headerFooter>
  <rowBreaks count="4" manualBreakCount="4">
    <brk id="37" max="19" man="1"/>
    <brk id="70" max="19" man="1"/>
    <brk id="102" max="19" man="1"/>
    <brk id="602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ContentDocFileDispForm</Display>
  <Edit>ContentDocFileEditForm</Edit>
  <New>ContentDocFileNewForm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Прикрепленный файл" ma:contentTypeID="0x01010066AA4E1CF076A941A4E24B2931D3DF6C0028D5D08EF81B2A4CAB357F76EE4EF039" ma:contentTypeVersion="20" ma:contentTypeDescription="" ma:contentTypeScope="" ma:versionID="e9519bbd094e7b0cd378ceca3a8333f3">
  <xsd:schema xmlns:xsd="http://www.w3.org/2001/XMLSchema" xmlns:xs="http://www.w3.org/2001/XMLSchema" xmlns:p="http://schemas.microsoft.com/office/2006/metadata/properties" xmlns:ns1="http://schemas.microsoft.com/sharepoint/v3" xmlns:ns2="49B170EE-AD51-4FAE-BBEE-F552737B443C" targetNamespace="http://schemas.microsoft.com/office/2006/metadata/properties" ma:root="true" ma:fieldsID="23c579482ed18fd252b3d4b42eaff6ff" ns1:_="" ns2:_="">
    <xsd:import namespace="http://schemas.microsoft.com/sharepoint/v3"/>
    <xsd:import namespace="49B170EE-AD51-4FAE-BBEE-F552737B443C"/>
    <xsd:element name="properties">
      <xsd:complexType>
        <xsd:sequence>
          <xsd:element name="documentManagement">
            <xsd:complexType>
              <xsd:all>
                <xsd:element ref="ns2:FileTypeId" minOccurs="0"/>
                <xsd:element ref="ns1:Comments" minOccurs="0"/>
                <xsd:element ref="ns2:EdsInfo" minOccurs="0"/>
                <xsd:element ref="ns2:ParentDocGroupLink" minOccurs="0"/>
                <xsd:element ref="ns2:EosParentID" minOccurs="0"/>
                <xsd:element ref="ns2:ParentInfo" minOccurs="0"/>
                <xsd:element ref="ns2:ParentRegDate" minOccurs="0"/>
                <xsd:element ref="ns2:ParentRegNumber" minOccurs="0"/>
                <xsd:element ref="ns2:ParentAddInfo" minOccurs="0"/>
                <xsd:element ref="ns2:DocLink" minOccurs="0"/>
                <xsd:element ref="ns2:ActivityStateId" minOccurs="0"/>
                <xsd:element ref="ns2:ProjectRed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9" nillable="true" ma:displayName="Комментарии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170EE-AD51-4FAE-BBEE-F552737B443C" elementFormDefault="qualified">
    <xsd:import namespace="http://schemas.microsoft.com/office/2006/documentManagement/types"/>
    <xsd:import namespace="http://schemas.microsoft.com/office/infopath/2007/PartnerControls"/>
    <xsd:element name="FileTypeId" ma:index="8" nillable="true" ma:displayName="Тип файла" ma:default="1" ma:internalName="FileTypeId">
      <xsd:simpleType>
        <xsd:restriction base="dms:Number"/>
      </xsd:simpleType>
    </xsd:element>
    <xsd:element name="EdsInfo" ma:index="10" nillable="true" ma:displayName="ЭЦП" ma:hidden="true" ma:internalName="EdsInfo" ma:readOnly="false">
      <xsd:simpleType>
        <xsd:restriction base="dms:Unknown"/>
      </xsd:simpleType>
    </xsd:element>
    <xsd:element name="ParentDocGroupLink" ma:index="11" nillable="true" ma:displayName="ParentDocGroupLink" ma:hidden="true" ma:list="{cf621a32-1250-4c5e-a3c7-dff1a597cce8}" ma:internalName="ParentDocGroupLink" ma:readOnly="false" ma:showField="DocGroupDisplay" ma:web="{7d43310a-79e5-40e8-b0ab-45610ce6bcc0}">
      <xsd:simpleType>
        <xsd:restriction base="dms:Lookup"/>
      </xsd:simpleType>
    </xsd:element>
    <xsd:element name="EosParentID" ma:index="12" nillable="true" ma:displayName="EosParentID" ma:decimals="0" ma:hidden="true" ma:internalName="EosParentID">
      <xsd:simpleType>
        <xsd:restriction base="dms:Number">
          <xsd:minInclusive value="0"/>
        </xsd:restriction>
      </xsd:simpleType>
    </xsd:element>
    <xsd:element name="ParentInfo" ma:index="13" nillable="true" ma:displayName="ParentInfo" ma:default="" ma:hidden="true" ma:internalName="ParentInfo">
      <xsd:simpleType>
        <xsd:restriction base="dms:Text">
          <xsd:maxLength value="255"/>
        </xsd:restriction>
      </xsd:simpleType>
    </xsd:element>
    <xsd:element name="ParentRegDate" ma:index="14" nillable="true" ma:displayName="ParentRegDate" ma:format="DateOnly" ma:hidden="true" ma:internalName="ParentRegDate" ma:readOnly="false">
      <xsd:simpleType>
        <xsd:restriction base="dms:DateTime">
          <xsd:maxLength value="255"/>
        </xsd:restriction>
      </xsd:simpleType>
    </xsd:element>
    <xsd:element name="ParentRegNumber" ma:index="15" nillable="true" ma:displayName="ParentRegNumber" ma:hidden="true" ma:internalName="ParentRegNumber" ma:readOnly="false">
      <xsd:simpleType>
        <xsd:restriction base="dms:Text">
          <xsd:maxLength value="255"/>
        </xsd:restriction>
      </xsd:simpleType>
    </xsd:element>
    <xsd:element name="ParentAddInfo" ma:index="16" nillable="true" ma:displayName="ParentAddInfo" ma:default="" ma:hidden="true" ma:internalName="ParentAddInfo">
      <xsd:simpleType>
        <xsd:restriction base="dms:Text">
          <xsd:maxLength value="255"/>
        </xsd:restriction>
      </xsd:simpleType>
    </xsd:element>
    <xsd:element name="DocLink" ma:index="17" nillable="true" ma:displayName="Документ" ma:format="Hyperlink" ma:hidden="true" ma:internalName="DocLink">
      <xsd:simpleType>
        <xsd:restriction base="dms:Unknown"/>
      </xsd:simpleType>
    </xsd:element>
    <xsd:element name="ActivityStateId" ma:index="18" nillable="true" ma:displayName="Статус действия" ma:default="0" ma:hidden="true" ma:internalName="ActivityStateId" ma:readOnly="false">
      <xsd:simpleType>
        <xsd:restriction base="dms:Unknown"/>
      </xsd:simpleType>
    </xsd:element>
    <xsd:element name="ProjectRedaction" ma:index="19" nillable="true" ma:displayName="Редакция" ma:default="1" ma:hidden="true" ma:internalName="ProjectRedac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7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2B64D-9DA8-45E4-9559-507F969446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A9B9B5-D3A4-46F2-93DA-C9CA9294B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B170EE-AD51-4FAE-BBEE-F552737B4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Краткосрочный план 2026-2028</vt:lpstr>
      <vt:lpstr>'Краткосрочный план 2026-2028'!Заголовки_для_печати</vt:lpstr>
      <vt:lpstr>'Краткосрочный план 2026-2028'!Область_печати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zolotov_e</dc:creator>
  <cp:lastModifiedBy>Лоскутова Ольга Владимировна</cp:lastModifiedBy>
  <cp:lastPrinted>2025-07-24T04:02:52Z</cp:lastPrinted>
  <dcterms:created xsi:type="dcterms:W3CDTF">2014-09-03T04:50:10Z</dcterms:created>
  <dcterms:modified xsi:type="dcterms:W3CDTF">2025-07-28T22:00:23Z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0x01010066AA4E1CF076A941A4E24B2931D3DF6C0028D5D08EF81B2A4CAB357F76EE4EF039</vt:lpwstr>
  </property>
</Properties>
</file>