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kobzeva\Desktop\Отчеты\1 РО 1- до 10 числа каждого месяца\2025\01 Январь\"/>
    </mc:Choice>
  </mc:AlternateContent>
  <xr:revisionPtr revIDLastSave="0" documentId="13_ncr:1_{5EDD766B-923F-4ACC-920B-E4C3D807A851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Отчет" sheetId="20" r:id="rId1"/>
  </sheets>
  <definedNames>
    <definedName name="_xlnm.Print_Area" localSheetId="0">Отчет!$A$1:$N$26</definedName>
  </definedNames>
  <calcPr calcId="191029"/>
</workbook>
</file>

<file path=xl/calcChain.xml><?xml version="1.0" encoding="utf-8"?>
<calcChain xmlns="http://schemas.openxmlformats.org/spreadsheetml/2006/main">
  <c r="D23" i="20" l="1"/>
  <c r="D24" i="20" s="1"/>
  <c r="C23" i="20"/>
  <c r="C24" i="20" s="1"/>
  <c r="I6" i="20" l="1"/>
  <c r="I7" i="20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5" i="20"/>
  <c r="E10" i="20" l="1"/>
  <c r="E11" i="20"/>
  <c r="E12" i="20"/>
  <c r="E13" i="20"/>
  <c r="E14" i="20"/>
  <c r="E15" i="20"/>
  <c r="E16" i="20"/>
  <c r="E17" i="20"/>
  <c r="E18" i="20"/>
  <c r="E19" i="20"/>
  <c r="E20" i="20"/>
  <c r="E21" i="20"/>
  <c r="E22" i="20"/>
  <c r="E6" i="20"/>
  <c r="E7" i="20"/>
  <c r="E8" i="20"/>
  <c r="E9" i="20"/>
  <c r="E5" i="20"/>
  <c r="E23" i="20" l="1"/>
  <c r="E24" i="20" s="1"/>
  <c r="G23" i="20"/>
  <c r="G24" i="20" s="1"/>
  <c r="F8" i="20"/>
  <c r="F16" i="20"/>
  <c r="F7" i="20"/>
  <c r="F11" i="20"/>
  <c r="F15" i="20"/>
  <c r="F19" i="20"/>
  <c r="F5" i="20"/>
  <c r="F9" i="20"/>
  <c r="F13" i="20"/>
  <c r="F17" i="20"/>
  <c r="F21" i="20"/>
  <c r="F12" i="20"/>
  <c r="F20" i="20"/>
  <c r="F6" i="20"/>
  <c r="F10" i="20"/>
  <c r="F14" i="20"/>
  <c r="F18" i="20"/>
  <c r="F22" i="20"/>
  <c r="H23" i="20"/>
  <c r="H24" i="20" s="1"/>
  <c r="L22" i="20"/>
  <c r="K22" i="20"/>
  <c r="J22" i="20"/>
  <c r="L21" i="20"/>
  <c r="K21" i="20"/>
  <c r="J21" i="20"/>
  <c r="L20" i="20"/>
  <c r="K20" i="20"/>
  <c r="J20" i="20"/>
  <c r="L19" i="20"/>
  <c r="K19" i="20"/>
  <c r="J19" i="20"/>
  <c r="L18" i="20"/>
  <c r="K18" i="20"/>
  <c r="J18" i="20"/>
  <c r="L17" i="20"/>
  <c r="K17" i="20"/>
  <c r="J17" i="20"/>
  <c r="L16" i="20"/>
  <c r="K16" i="20"/>
  <c r="J16" i="20"/>
  <c r="L15" i="20"/>
  <c r="K15" i="20"/>
  <c r="J15" i="20"/>
  <c r="L14" i="20"/>
  <c r="K14" i="20"/>
  <c r="J14" i="20"/>
  <c r="L13" i="20"/>
  <c r="K13" i="20"/>
  <c r="J13" i="20"/>
  <c r="L12" i="20"/>
  <c r="K12" i="20"/>
  <c r="J12" i="20"/>
  <c r="L11" i="20"/>
  <c r="K11" i="20"/>
  <c r="J11" i="20"/>
  <c r="L10" i="20"/>
  <c r="K10" i="20"/>
  <c r="J10" i="20"/>
  <c r="L9" i="20"/>
  <c r="K9" i="20"/>
  <c r="J9" i="20"/>
  <c r="L8" i="20"/>
  <c r="K8" i="20"/>
  <c r="J8" i="20"/>
  <c r="L7" i="20"/>
  <c r="K7" i="20"/>
  <c r="J7" i="20"/>
  <c r="L6" i="20"/>
  <c r="K6" i="20"/>
  <c r="J6" i="20"/>
  <c r="L5" i="20"/>
  <c r="K5" i="20"/>
  <c r="J5" i="20"/>
  <c r="I23" i="20" l="1"/>
  <c r="I24" i="20" s="1"/>
  <c r="F23" i="20"/>
  <c r="M13" i="20"/>
  <c r="M17" i="20"/>
  <c r="M20" i="20"/>
  <c r="M9" i="20"/>
  <c r="N5" i="20"/>
  <c r="M6" i="20"/>
  <c r="N10" i="20"/>
  <c r="N14" i="20"/>
  <c r="M21" i="20"/>
  <c r="M11" i="20"/>
  <c r="N18" i="20"/>
  <c r="N7" i="20"/>
  <c r="N15" i="20"/>
  <c r="N19" i="20"/>
  <c r="N6" i="20"/>
  <c r="M15" i="20"/>
  <c r="M7" i="20"/>
  <c r="M10" i="20"/>
  <c r="N12" i="20"/>
  <c r="N21" i="20"/>
  <c r="J23" i="20"/>
  <c r="N11" i="20"/>
  <c r="M14" i="20"/>
  <c r="M19" i="20"/>
  <c r="N22" i="20"/>
  <c r="N9" i="20"/>
  <c r="N16" i="20"/>
  <c r="N13" i="20"/>
  <c r="M5" i="20"/>
  <c r="N8" i="20"/>
  <c r="N17" i="20"/>
  <c r="M18" i="20"/>
  <c r="K23" i="20"/>
  <c r="K24" i="20" s="1"/>
  <c r="M8" i="20"/>
  <c r="M12" i="20"/>
  <c r="M16" i="20"/>
  <c r="M22" i="20"/>
  <c r="L23" i="20"/>
  <c r="L24" i="20" s="1"/>
  <c r="M23" i="20" l="1"/>
  <c r="M24" i="20" s="1"/>
  <c r="N23" i="20"/>
</calcChain>
</file>

<file path=xl/sharedStrings.xml><?xml version="1.0" encoding="utf-8"?>
<sst xmlns="http://schemas.openxmlformats.org/spreadsheetml/2006/main" count="38" uniqueCount="38">
  <si>
    <t>МО</t>
  </si>
  <si>
    <t>Долинский</t>
  </si>
  <si>
    <t>Корсаковский</t>
  </si>
  <si>
    <t>Курильский</t>
  </si>
  <si>
    <t>Макаровский</t>
  </si>
  <si>
    <t>Невельский</t>
  </si>
  <si>
    <t>Ногликский</t>
  </si>
  <si>
    <t>Охинский</t>
  </si>
  <si>
    <t>Поронайский</t>
  </si>
  <si>
    <t>Северо-Курильский</t>
  </si>
  <si>
    <t>Смирныховский</t>
  </si>
  <si>
    <t>Томаринский</t>
  </si>
  <si>
    <t>Тымовский</t>
  </si>
  <si>
    <t>Холмский</t>
  </si>
  <si>
    <t>Южно-Курильский</t>
  </si>
  <si>
    <t>Всего по региону</t>
  </si>
  <si>
    <t>№</t>
  </si>
  <si>
    <t xml:space="preserve">Анивский </t>
  </si>
  <si>
    <t>Углегорский</t>
  </si>
  <si>
    <t>Александровск-Сахалинский</t>
  </si>
  <si>
    <t>Южно-Сахалинский</t>
  </si>
  <si>
    <t>Задолженность                на конец периода</t>
  </si>
  <si>
    <t>% собираемости 2014-2024</t>
  </si>
  <si>
    <t>2014-2024</t>
  </si>
  <si>
    <t>2025*</t>
  </si>
  <si>
    <t>% собираемости 2025</t>
  </si>
  <si>
    <t>Свод 2014-2025</t>
  </si>
  <si>
    <t>Начислено 
за период                            2014-2024</t>
  </si>
  <si>
    <t>Задолженность                            на 01.01.2025</t>
  </si>
  <si>
    <t>Начислено                            12.2024-12.2024</t>
  </si>
  <si>
    <t>Оплачено                             01.2025-01.2025</t>
  </si>
  <si>
    <t>Задолженность по состоянию на 01.02.2025</t>
  </si>
  <si>
    <t>Отчет по начисленным и оплаченным взносам на капитальный ремонт многоквартирных домов Сахалинской области по состоянию на 01.02.2025 года</t>
  </si>
  <si>
    <t>Оплачено 
за период                                   2014-2025</t>
  </si>
  <si>
    <t>Начислено 
за период                    2014-2025</t>
  </si>
  <si>
    <t>Оплачено  
за период                        2014-2025</t>
  </si>
  <si>
    <t>% собираемости 2014-2025</t>
  </si>
  <si>
    <t>* Начисление декабрь 2024 года по методике формирования отчтета КР исходя из минимального взноса 11,00 руб., оплачено с января 2025 года исходя из минимального взноса 13,00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</si>
</sst>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4" fontId="2" fillId="0" borderId="0" xfId="0" applyNumberFormat="1" applyFont="1" applyAlignment="1">
      <alignment vertical="center"/>
    </xf>
    <xf numFmtId="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9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9" fontId="3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9" fontId="4" fillId="0" borderId="0" xfId="1" applyNumberFormat="1" applyFont="1" applyBorder="1" applyAlignment="1">
      <alignment horizontal="center" vertical="center"/>
    </xf>
    <xf numFmtId="10" fontId="3" fillId="0" borderId="0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vertical="center"/>
    </xf>
    <xf numFmtId="4" fontId="8" fillId="0" borderId="1" xfId="0" applyNumberFormat="1" applyFont="1" applyFill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 wrapText="1"/>
    </xf>
    <xf numFmtId="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/>
    </xf>
    <xf numFmtId="10" fontId="8" fillId="0" borderId="1" xfId="1" applyNumberFormat="1" applyFont="1" applyBorder="1" applyAlignment="1">
      <alignment horizontal="center" vertical="center"/>
    </xf>
    <xf numFmtId="10" fontId="7" fillId="0" borderId="1" xfId="1" applyNumberFormat="1" applyFont="1" applyBorder="1" applyAlignment="1">
      <alignment horizontal="center" vertical="center"/>
    </xf>
    <xf numFmtId="10" fontId="8" fillId="0" borderId="1" xfId="1" applyNumberFormat="1" applyFont="1" applyFill="1" applyBorder="1" applyAlignment="1">
      <alignment horizontal="center" vertical="center"/>
    </xf>
    <xf numFmtId="10" fontId="7" fillId="0" borderId="1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22"/>
  <sheetViews>
    <sheetView tabSelected="1" zoomScale="70" zoomScaleNormal="70" zoomScaleSheetLayoutView="70" zoomScalePageLayoutView="40" workbookViewId="0">
      <selection activeCell="R8" sqref="R8"/>
    </sheetView>
  </sheetViews>
  <sheetFormatPr defaultRowHeight="15.75" x14ac:dyDescent="0.2"/>
  <cols>
    <col min="1" max="1" width="4.42578125" style="6" customWidth="1"/>
    <col min="2" max="2" width="34.5703125" style="3" customWidth="1"/>
    <col min="3" max="5" width="25" style="1" customWidth="1"/>
    <col min="6" max="6" width="11" style="1" customWidth="1"/>
    <col min="7" max="7" width="26.28515625" style="2" customWidth="1"/>
    <col min="8" max="9" width="26.28515625" style="1" customWidth="1"/>
    <col min="10" max="10" width="11.28515625" style="1" customWidth="1"/>
    <col min="11" max="12" width="25.140625" style="1" customWidth="1"/>
    <col min="13" max="13" width="25.140625" style="3" customWidth="1"/>
    <col min="14" max="14" width="11.28515625" style="4" customWidth="1"/>
    <col min="15" max="15" width="12.28515625" style="4" customWidth="1"/>
    <col min="16" max="45" width="9.140625" style="3"/>
    <col min="46" max="46" width="18.28515625" style="3" customWidth="1"/>
    <col min="47" max="47" width="20.140625" style="3" customWidth="1"/>
    <col min="48" max="48" width="18.5703125" style="3" customWidth="1"/>
    <col min="49" max="16384" width="9.140625" style="3"/>
  </cols>
  <sheetData>
    <row r="1" spans="1:15" ht="18.75" customHeight="1" x14ac:dyDescent="0.2">
      <c r="A1" s="24" t="s">
        <v>32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39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5" s="8" customFormat="1" ht="21.75" customHeight="1" x14ac:dyDescent="0.2">
      <c r="A3" s="26" t="s">
        <v>16</v>
      </c>
      <c r="B3" s="23" t="s">
        <v>0</v>
      </c>
      <c r="C3" s="32" t="s">
        <v>23</v>
      </c>
      <c r="D3" s="33"/>
      <c r="E3" s="34"/>
      <c r="F3" s="27" t="s">
        <v>22</v>
      </c>
      <c r="G3" s="29" t="s">
        <v>24</v>
      </c>
      <c r="H3" s="30"/>
      <c r="I3" s="31"/>
      <c r="J3" s="27" t="s">
        <v>25</v>
      </c>
      <c r="K3" s="29" t="s">
        <v>26</v>
      </c>
      <c r="L3" s="30"/>
      <c r="M3" s="31"/>
      <c r="N3" s="27" t="s">
        <v>36</v>
      </c>
      <c r="O3" s="7"/>
    </row>
    <row r="4" spans="1:15" s="9" customFormat="1" ht="72.75" customHeight="1" x14ac:dyDescent="0.2">
      <c r="A4" s="26"/>
      <c r="B4" s="23"/>
      <c r="C4" s="14" t="s">
        <v>27</v>
      </c>
      <c r="D4" s="14" t="s">
        <v>33</v>
      </c>
      <c r="E4" s="14" t="s">
        <v>28</v>
      </c>
      <c r="F4" s="28"/>
      <c r="G4" s="15" t="s">
        <v>29</v>
      </c>
      <c r="H4" s="14" t="s">
        <v>30</v>
      </c>
      <c r="I4" s="14" t="s">
        <v>31</v>
      </c>
      <c r="J4" s="28"/>
      <c r="K4" s="14" t="s">
        <v>34</v>
      </c>
      <c r="L4" s="14" t="s">
        <v>35</v>
      </c>
      <c r="M4" s="22" t="s">
        <v>21</v>
      </c>
      <c r="N4" s="28"/>
      <c r="O4" s="7"/>
    </row>
    <row r="5" spans="1:15" s="9" customFormat="1" ht="36.75" customHeight="1" x14ac:dyDescent="0.2">
      <c r="A5" s="16">
        <v>1</v>
      </c>
      <c r="B5" s="17" t="s">
        <v>19</v>
      </c>
      <c r="C5" s="18">
        <v>167530653.69</v>
      </c>
      <c r="D5" s="18">
        <v>155938931.66999999</v>
      </c>
      <c r="E5" s="18">
        <f>C5-D5</f>
        <v>11591722.020000011</v>
      </c>
      <c r="F5" s="35">
        <f>D5/C5</f>
        <v>0.93080835199599099</v>
      </c>
      <c r="G5" s="19">
        <v>2236194.62</v>
      </c>
      <c r="H5" s="18">
        <v>1749379.26</v>
      </c>
      <c r="I5" s="18">
        <f>G5-H5</f>
        <v>486815.3600000001</v>
      </c>
      <c r="J5" s="35">
        <f>H5/G5</f>
        <v>0.78230188211435725</v>
      </c>
      <c r="K5" s="18">
        <f t="shared" ref="K5:K22" si="0">C5+G5</f>
        <v>169766848.31</v>
      </c>
      <c r="L5" s="18">
        <f t="shared" ref="L5:L22" si="1">D5+H5</f>
        <v>157688310.92999998</v>
      </c>
      <c r="M5" s="18">
        <f t="shared" ref="M5:M22" si="2">K5-L5</f>
        <v>12078537.380000025</v>
      </c>
      <c r="N5" s="35">
        <f t="shared" ref="N5:N19" si="3">L5/K5</f>
        <v>0.92885220229838861</v>
      </c>
      <c r="O5" s="10"/>
    </row>
    <row r="6" spans="1:15" s="9" customFormat="1" ht="36.75" customHeight="1" x14ac:dyDescent="0.2">
      <c r="A6" s="16">
        <v>2</v>
      </c>
      <c r="B6" s="17" t="s">
        <v>17</v>
      </c>
      <c r="C6" s="18">
        <v>205514500.13999999</v>
      </c>
      <c r="D6" s="18">
        <v>200470163.28</v>
      </c>
      <c r="E6" s="18">
        <f t="shared" ref="E6:E22" si="4">C6-D6</f>
        <v>5044336.8599999845</v>
      </c>
      <c r="F6" s="35">
        <f t="shared" ref="F6:F23" si="5">D6/C6</f>
        <v>0.97545508050982443</v>
      </c>
      <c r="G6" s="19">
        <v>3063854.2</v>
      </c>
      <c r="H6" s="18">
        <v>2670793.5699999998</v>
      </c>
      <c r="I6" s="18">
        <f t="shared" ref="I6:I22" si="6">G6-H6</f>
        <v>393060.63000000035</v>
      </c>
      <c r="J6" s="35">
        <f t="shared" ref="J6:J23" si="7">H6/G6</f>
        <v>0.87171039992699384</v>
      </c>
      <c r="K6" s="18">
        <f t="shared" si="0"/>
        <v>208578354.33999997</v>
      </c>
      <c r="L6" s="18">
        <f t="shared" si="1"/>
        <v>203140956.84999999</v>
      </c>
      <c r="M6" s="18">
        <f t="shared" si="2"/>
        <v>5437397.4899999797</v>
      </c>
      <c r="N6" s="35">
        <f t="shared" si="3"/>
        <v>0.97393115164224298</v>
      </c>
      <c r="O6" s="10"/>
    </row>
    <row r="7" spans="1:15" s="9" customFormat="1" ht="36.75" customHeight="1" x14ac:dyDescent="0.2">
      <c r="A7" s="16">
        <v>3</v>
      </c>
      <c r="B7" s="17" t="s">
        <v>20</v>
      </c>
      <c r="C7" s="18">
        <v>3174201538.9299998</v>
      </c>
      <c r="D7" s="18">
        <v>3049992023.3400002</v>
      </c>
      <c r="E7" s="18">
        <f t="shared" si="4"/>
        <v>124209515.58999968</v>
      </c>
      <c r="F7" s="35">
        <f t="shared" si="5"/>
        <v>0.96086905192797878</v>
      </c>
      <c r="G7" s="18">
        <v>48604616.060000002</v>
      </c>
      <c r="H7" s="18">
        <v>36996418.960000001</v>
      </c>
      <c r="I7" s="18">
        <f t="shared" si="6"/>
        <v>11608197.100000001</v>
      </c>
      <c r="J7" s="35">
        <f t="shared" si="7"/>
        <v>0.76117089196486498</v>
      </c>
      <c r="K7" s="18">
        <f t="shared" si="0"/>
        <v>3222806154.9899998</v>
      </c>
      <c r="L7" s="18">
        <f t="shared" si="1"/>
        <v>3086988442.3000002</v>
      </c>
      <c r="M7" s="18">
        <f t="shared" si="2"/>
        <v>135817712.68999958</v>
      </c>
      <c r="N7" s="35">
        <f t="shared" si="3"/>
        <v>0.95785731249156647</v>
      </c>
      <c r="O7" s="10"/>
    </row>
    <row r="8" spans="1:15" s="9" customFormat="1" ht="36.75" customHeight="1" x14ac:dyDescent="0.2">
      <c r="A8" s="16">
        <v>4</v>
      </c>
      <c r="B8" s="17" t="s">
        <v>1</v>
      </c>
      <c r="C8" s="18">
        <v>338265403.69</v>
      </c>
      <c r="D8" s="18">
        <v>316484358.12</v>
      </c>
      <c r="E8" s="18">
        <f t="shared" si="4"/>
        <v>21781045.569999993</v>
      </c>
      <c r="F8" s="35">
        <f t="shared" si="5"/>
        <v>0.9356095972795343</v>
      </c>
      <c r="G8" s="19">
        <v>4648539.58</v>
      </c>
      <c r="H8" s="18">
        <v>4087438.38</v>
      </c>
      <c r="I8" s="18">
        <f t="shared" si="6"/>
        <v>561101.20000000019</v>
      </c>
      <c r="J8" s="35">
        <f t="shared" si="7"/>
        <v>0.87929516564426025</v>
      </c>
      <c r="K8" s="18">
        <f t="shared" si="0"/>
        <v>342913943.26999998</v>
      </c>
      <c r="L8" s="18">
        <f t="shared" si="1"/>
        <v>320571796.5</v>
      </c>
      <c r="M8" s="18">
        <f t="shared" si="2"/>
        <v>22342146.769999981</v>
      </c>
      <c r="N8" s="35">
        <f t="shared" si="3"/>
        <v>0.93484619914563094</v>
      </c>
      <c r="O8" s="10"/>
    </row>
    <row r="9" spans="1:15" s="9" customFormat="1" ht="36.75" customHeight="1" x14ac:dyDescent="0.2">
      <c r="A9" s="16">
        <v>5</v>
      </c>
      <c r="B9" s="17" t="s">
        <v>2</v>
      </c>
      <c r="C9" s="18">
        <v>624670817.38999999</v>
      </c>
      <c r="D9" s="18">
        <v>586226187.14999998</v>
      </c>
      <c r="E9" s="18">
        <f t="shared" si="4"/>
        <v>38444630.24000001</v>
      </c>
      <c r="F9" s="35">
        <f t="shared" si="5"/>
        <v>0.93845617696592676</v>
      </c>
      <c r="G9" s="19">
        <v>7839807.9199999999</v>
      </c>
      <c r="H9" s="18">
        <v>6917063.0999999996</v>
      </c>
      <c r="I9" s="18">
        <f t="shared" si="6"/>
        <v>922744.8200000003</v>
      </c>
      <c r="J9" s="35">
        <f t="shared" si="7"/>
        <v>0.88230007298444113</v>
      </c>
      <c r="K9" s="18">
        <f t="shared" si="0"/>
        <v>632510625.30999994</v>
      </c>
      <c r="L9" s="18">
        <f t="shared" si="1"/>
        <v>593143250.25</v>
      </c>
      <c r="M9" s="18">
        <f t="shared" si="2"/>
        <v>39367375.059999943</v>
      </c>
      <c r="N9" s="35">
        <f t="shared" si="3"/>
        <v>0.93776013637604017</v>
      </c>
      <c r="O9" s="10"/>
    </row>
    <row r="10" spans="1:15" s="9" customFormat="1" ht="36.75" customHeight="1" x14ac:dyDescent="0.2">
      <c r="A10" s="16">
        <v>6</v>
      </c>
      <c r="B10" s="17" t="s">
        <v>3</v>
      </c>
      <c r="C10" s="18">
        <v>33382532.870000001</v>
      </c>
      <c r="D10" s="18">
        <v>31094032.420000002</v>
      </c>
      <c r="E10" s="18">
        <f t="shared" si="4"/>
        <v>2288500.4499999993</v>
      </c>
      <c r="F10" s="35">
        <f t="shared" si="5"/>
        <v>0.93144617099870775</v>
      </c>
      <c r="G10" s="19">
        <v>459256.52</v>
      </c>
      <c r="H10" s="18">
        <v>395263.16</v>
      </c>
      <c r="I10" s="18">
        <f t="shared" si="6"/>
        <v>63993.360000000044</v>
      </c>
      <c r="J10" s="35">
        <f t="shared" si="7"/>
        <v>0.86065878825193376</v>
      </c>
      <c r="K10" s="18">
        <f t="shared" si="0"/>
        <v>33841789.390000001</v>
      </c>
      <c r="L10" s="18">
        <f t="shared" si="1"/>
        <v>31489295.580000002</v>
      </c>
      <c r="M10" s="18">
        <f t="shared" si="2"/>
        <v>2352493.8099999987</v>
      </c>
      <c r="N10" s="35">
        <f t="shared" si="3"/>
        <v>0.93048553718926152</v>
      </c>
      <c r="O10" s="10"/>
    </row>
    <row r="11" spans="1:15" s="9" customFormat="1" ht="36.75" customHeight="1" x14ac:dyDescent="0.2">
      <c r="A11" s="16">
        <v>7</v>
      </c>
      <c r="B11" s="17" t="s">
        <v>4</v>
      </c>
      <c r="C11" s="18">
        <v>110604068.62</v>
      </c>
      <c r="D11" s="18">
        <v>103573372.94</v>
      </c>
      <c r="E11" s="18">
        <f t="shared" si="4"/>
        <v>7030695.6800000072</v>
      </c>
      <c r="F11" s="35">
        <f t="shared" si="5"/>
        <v>0.93643366136778194</v>
      </c>
      <c r="G11" s="19">
        <v>1445182.91</v>
      </c>
      <c r="H11" s="18">
        <v>1038784.41</v>
      </c>
      <c r="I11" s="18">
        <f t="shared" si="6"/>
        <v>406398.49999999988</v>
      </c>
      <c r="J11" s="35">
        <f t="shared" si="7"/>
        <v>0.71879095913194824</v>
      </c>
      <c r="K11" s="18">
        <f t="shared" si="0"/>
        <v>112049251.53</v>
      </c>
      <c r="L11" s="18">
        <f t="shared" si="1"/>
        <v>104612157.34999999</v>
      </c>
      <c r="M11" s="18">
        <f t="shared" si="2"/>
        <v>7437094.1800000072</v>
      </c>
      <c r="N11" s="35">
        <f t="shared" si="3"/>
        <v>0.93362656083419882</v>
      </c>
      <c r="O11" s="10"/>
    </row>
    <row r="12" spans="1:15" s="9" customFormat="1" ht="36.75" customHeight="1" x14ac:dyDescent="0.2">
      <c r="A12" s="16">
        <v>8</v>
      </c>
      <c r="B12" s="17" t="s">
        <v>5</v>
      </c>
      <c r="C12" s="18">
        <v>282630121.62</v>
      </c>
      <c r="D12" s="18">
        <v>264952635.97999999</v>
      </c>
      <c r="E12" s="18">
        <f t="shared" si="4"/>
        <v>17677485.640000015</v>
      </c>
      <c r="F12" s="35">
        <f t="shared" si="5"/>
        <v>0.93745363891620992</v>
      </c>
      <c r="G12" s="19">
        <v>3677056.47</v>
      </c>
      <c r="H12" s="18">
        <v>2799315.28</v>
      </c>
      <c r="I12" s="18">
        <f t="shared" si="6"/>
        <v>877741.19000000041</v>
      </c>
      <c r="J12" s="35">
        <f t="shared" si="7"/>
        <v>0.76129243671909119</v>
      </c>
      <c r="K12" s="18">
        <f t="shared" si="0"/>
        <v>286307178.09000003</v>
      </c>
      <c r="L12" s="18">
        <f t="shared" si="1"/>
        <v>267751951.25999999</v>
      </c>
      <c r="M12" s="18">
        <f t="shared" si="2"/>
        <v>18555226.830000043</v>
      </c>
      <c r="N12" s="37">
        <f t="shared" si="3"/>
        <v>0.93519119236274528</v>
      </c>
      <c r="O12" s="10"/>
    </row>
    <row r="13" spans="1:15" s="9" customFormat="1" ht="36.75" customHeight="1" x14ac:dyDescent="0.2">
      <c r="A13" s="16">
        <v>9</v>
      </c>
      <c r="B13" s="17" t="s">
        <v>6</v>
      </c>
      <c r="C13" s="18">
        <v>116248742.39</v>
      </c>
      <c r="D13" s="18">
        <v>111774099.79000001</v>
      </c>
      <c r="E13" s="18">
        <f t="shared" si="4"/>
        <v>4474642.599999994</v>
      </c>
      <c r="F13" s="35">
        <f t="shared" si="5"/>
        <v>0.96150803434080923</v>
      </c>
      <c r="G13" s="19">
        <v>1460487.35</v>
      </c>
      <c r="H13" s="18">
        <v>1556037.61</v>
      </c>
      <c r="I13" s="18">
        <f t="shared" si="6"/>
        <v>-95550.260000000009</v>
      </c>
      <c r="J13" s="35">
        <f t="shared" si="7"/>
        <v>1.0654235450926706</v>
      </c>
      <c r="K13" s="18">
        <f t="shared" si="0"/>
        <v>117709229.73999999</v>
      </c>
      <c r="L13" s="18">
        <f t="shared" si="1"/>
        <v>113330137.40000001</v>
      </c>
      <c r="M13" s="18">
        <f t="shared" si="2"/>
        <v>4379092.3399999887</v>
      </c>
      <c r="N13" s="37">
        <f t="shared" si="3"/>
        <v>0.96279737494100781</v>
      </c>
      <c r="O13" s="10"/>
    </row>
    <row r="14" spans="1:15" s="9" customFormat="1" ht="36.75" customHeight="1" x14ac:dyDescent="0.2">
      <c r="A14" s="16">
        <v>10</v>
      </c>
      <c r="B14" s="17" t="s">
        <v>7</v>
      </c>
      <c r="C14" s="18">
        <v>424249908</v>
      </c>
      <c r="D14" s="18">
        <v>368590830.26999998</v>
      </c>
      <c r="E14" s="18">
        <f t="shared" si="4"/>
        <v>55659077.730000019</v>
      </c>
      <c r="F14" s="35">
        <f t="shared" si="5"/>
        <v>0.86880591679468311</v>
      </c>
      <c r="G14" s="19">
        <v>5472568.5700000003</v>
      </c>
      <c r="H14" s="18">
        <v>5075504.51</v>
      </c>
      <c r="I14" s="18">
        <f t="shared" si="6"/>
        <v>397064.06000000052</v>
      </c>
      <c r="J14" s="35">
        <f t="shared" si="7"/>
        <v>0.92744466242475965</v>
      </c>
      <c r="K14" s="18">
        <f t="shared" si="0"/>
        <v>429722476.56999999</v>
      </c>
      <c r="L14" s="18">
        <f t="shared" si="1"/>
        <v>373666334.77999997</v>
      </c>
      <c r="M14" s="18">
        <f t="shared" si="2"/>
        <v>56056141.790000021</v>
      </c>
      <c r="N14" s="37">
        <f t="shared" si="3"/>
        <v>0.86955268842943867</v>
      </c>
      <c r="O14" s="10"/>
    </row>
    <row r="15" spans="1:15" s="9" customFormat="1" ht="36.75" customHeight="1" x14ac:dyDescent="0.2">
      <c r="A15" s="16">
        <v>11</v>
      </c>
      <c r="B15" s="17" t="s">
        <v>8</v>
      </c>
      <c r="C15" s="18">
        <v>419190677.64999998</v>
      </c>
      <c r="D15" s="18">
        <v>384994834.95999998</v>
      </c>
      <c r="E15" s="18">
        <f t="shared" si="4"/>
        <v>34195842.689999998</v>
      </c>
      <c r="F15" s="35">
        <f t="shared" si="5"/>
        <v>0.91842413366226727</v>
      </c>
      <c r="G15" s="19">
        <v>5660172.1500000004</v>
      </c>
      <c r="H15" s="18">
        <v>4102826.95</v>
      </c>
      <c r="I15" s="18">
        <f t="shared" si="6"/>
        <v>1557345.2000000002</v>
      </c>
      <c r="J15" s="35">
        <f t="shared" si="7"/>
        <v>0.72485903984386768</v>
      </c>
      <c r="K15" s="18">
        <f t="shared" si="0"/>
        <v>424850849.79999995</v>
      </c>
      <c r="L15" s="18">
        <f t="shared" si="1"/>
        <v>389097661.90999997</v>
      </c>
      <c r="M15" s="18">
        <f t="shared" si="2"/>
        <v>35753187.889999986</v>
      </c>
      <c r="N15" s="37">
        <f t="shared" si="3"/>
        <v>0.91584531864104557</v>
      </c>
      <c r="O15" s="10"/>
    </row>
    <row r="16" spans="1:15" s="9" customFormat="1" ht="36.75" customHeight="1" x14ac:dyDescent="0.2">
      <c r="A16" s="16">
        <v>12</v>
      </c>
      <c r="B16" s="17" t="s">
        <v>9</v>
      </c>
      <c r="C16" s="18">
        <v>37255719.939999998</v>
      </c>
      <c r="D16" s="18">
        <v>36377923.450000003</v>
      </c>
      <c r="E16" s="18">
        <f t="shared" si="4"/>
        <v>877796.48999999464</v>
      </c>
      <c r="F16" s="35">
        <f t="shared" si="5"/>
        <v>0.97643861153633116</v>
      </c>
      <c r="G16" s="19">
        <v>488312.95</v>
      </c>
      <c r="H16" s="18">
        <v>455846.45</v>
      </c>
      <c r="I16" s="18">
        <f t="shared" si="6"/>
        <v>32466.5</v>
      </c>
      <c r="J16" s="35">
        <f t="shared" si="7"/>
        <v>0.93351292444732425</v>
      </c>
      <c r="K16" s="18">
        <f t="shared" si="0"/>
        <v>37744032.890000001</v>
      </c>
      <c r="L16" s="18">
        <f t="shared" si="1"/>
        <v>36833769.900000006</v>
      </c>
      <c r="M16" s="18">
        <f t="shared" si="2"/>
        <v>910262.98999999464</v>
      </c>
      <c r="N16" s="37">
        <f t="shared" si="3"/>
        <v>0.97588326100041201</v>
      </c>
      <c r="O16" s="10"/>
    </row>
    <row r="17" spans="1:48" s="9" customFormat="1" ht="36.75" customHeight="1" x14ac:dyDescent="0.2">
      <c r="A17" s="16">
        <v>13</v>
      </c>
      <c r="B17" s="17" t="s">
        <v>10</v>
      </c>
      <c r="C17" s="18">
        <v>71096463.980000004</v>
      </c>
      <c r="D17" s="18">
        <v>68404128.390000001</v>
      </c>
      <c r="E17" s="18">
        <f t="shared" si="4"/>
        <v>2692335.5900000036</v>
      </c>
      <c r="F17" s="35">
        <f t="shared" si="5"/>
        <v>0.962131230735225</v>
      </c>
      <c r="G17" s="20">
        <v>1538648.36</v>
      </c>
      <c r="H17" s="18">
        <v>963911.8</v>
      </c>
      <c r="I17" s="18">
        <f t="shared" si="6"/>
        <v>574736.56000000006</v>
      </c>
      <c r="J17" s="35">
        <f t="shared" si="7"/>
        <v>0.62646659565542318</v>
      </c>
      <c r="K17" s="18">
        <f t="shared" si="0"/>
        <v>72635112.340000004</v>
      </c>
      <c r="L17" s="18">
        <f t="shared" si="1"/>
        <v>69368040.189999998</v>
      </c>
      <c r="M17" s="18">
        <f t="shared" si="2"/>
        <v>3267072.150000006</v>
      </c>
      <c r="N17" s="37">
        <f t="shared" si="3"/>
        <v>0.95502076000506386</v>
      </c>
      <c r="O17" s="10"/>
    </row>
    <row r="18" spans="1:48" s="9" customFormat="1" ht="36.75" customHeight="1" x14ac:dyDescent="0.2">
      <c r="A18" s="16">
        <v>14</v>
      </c>
      <c r="B18" s="17" t="s">
        <v>11</v>
      </c>
      <c r="C18" s="18">
        <v>145343201.36000001</v>
      </c>
      <c r="D18" s="18">
        <v>140054024.06999999</v>
      </c>
      <c r="E18" s="18">
        <f t="shared" si="4"/>
        <v>5289177.2900000215</v>
      </c>
      <c r="F18" s="35">
        <f t="shared" si="5"/>
        <v>0.96360904919866686</v>
      </c>
      <c r="G18" s="20">
        <v>2049476.25</v>
      </c>
      <c r="H18" s="18">
        <v>1981974.22</v>
      </c>
      <c r="I18" s="18">
        <f t="shared" si="6"/>
        <v>67502.030000000028</v>
      </c>
      <c r="J18" s="35">
        <f t="shared" si="7"/>
        <v>0.96706376568159791</v>
      </c>
      <c r="K18" s="18">
        <f t="shared" si="0"/>
        <v>147392677.61000001</v>
      </c>
      <c r="L18" s="18">
        <f t="shared" si="1"/>
        <v>142035998.28999999</v>
      </c>
      <c r="M18" s="18">
        <f t="shared" si="2"/>
        <v>5356679.3200000226</v>
      </c>
      <c r="N18" s="37">
        <f t="shared" si="3"/>
        <v>0.96365708658761351</v>
      </c>
      <c r="O18" s="10"/>
    </row>
    <row r="19" spans="1:48" s="9" customFormat="1" ht="36.75" customHeight="1" x14ac:dyDescent="0.2">
      <c r="A19" s="16">
        <v>15</v>
      </c>
      <c r="B19" s="17" t="s">
        <v>12</v>
      </c>
      <c r="C19" s="18">
        <v>113922480.98999999</v>
      </c>
      <c r="D19" s="18">
        <v>109605816.86</v>
      </c>
      <c r="E19" s="18">
        <f t="shared" si="4"/>
        <v>4316664.1299999952</v>
      </c>
      <c r="F19" s="35">
        <f t="shared" si="5"/>
        <v>0.96210875946092755</v>
      </c>
      <c r="G19" s="20">
        <v>1588101.96</v>
      </c>
      <c r="H19" s="18">
        <v>1263477.19</v>
      </c>
      <c r="I19" s="18">
        <f t="shared" si="6"/>
        <v>324624.77</v>
      </c>
      <c r="J19" s="35">
        <f t="shared" si="7"/>
        <v>0.79558946580482781</v>
      </c>
      <c r="K19" s="18">
        <f t="shared" si="0"/>
        <v>115510582.94999999</v>
      </c>
      <c r="L19" s="18">
        <f t="shared" si="1"/>
        <v>110869294.05</v>
      </c>
      <c r="M19" s="18">
        <f t="shared" si="2"/>
        <v>4641288.8999999911</v>
      </c>
      <c r="N19" s="37">
        <f t="shared" si="3"/>
        <v>0.95981936216174213</v>
      </c>
      <c r="O19" s="10"/>
    </row>
    <row r="20" spans="1:48" s="9" customFormat="1" ht="36.75" customHeight="1" x14ac:dyDescent="0.2">
      <c r="A20" s="16">
        <v>16</v>
      </c>
      <c r="B20" s="17" t="s">
        <v>18</v>
      </c>
      <c r="C20" s="18">
        <v>381988881.73000002</v>
      </c>
      <c r="D20" s="18">
        <v>346627009</v>
      </c>
      <c r="E20" s="18">
        <f t="shared" si="4"/>
        <v>35361872.730000019</v>
      </c>
      <c r="F20" s="35">
        <f t="shared" si="5"/>
        <v>0.90742695816211028</v>
      </c>
      <c r="G20" s="20">
        <v>4808005.3499999996</v>
      </c>
      <c r="H20" s="18">
        <v>3885234.26</v>
      </c>
      <c r="I20" s="18">
        <f t="shared" si="6"/>
        <v>922771.08999999985</v>
      </c>
      <c r="J20" s="35">
        <f t="shared" si="7"/>
        <v>0.80807610998186596</v>
      </c>
      <c r="K20" s="18">
        <f t="shared" si="0"/>
        <v>386796887.08000004</v>
      </c>
      <c r="L20" s="18">
        <f t="shared" si="1"/>
        <v>350512243.25999999</v>
      </c>
      <c r="M20" s="18">
        <f t="shared" si="2"/>
        <v>36284643.820000052</v>
      </c>
      <c r="N20" s="37">
        <v>0.8222378329081943</v>
      </c>
      <c r="O20" s="10"/>
    </row>
    <row r="21" spans="1:48" s="9" customFormat="1" ht="36.75" customHeight="1" x14ac:dyDescent="0.2">
      <c r="A21" s="16">
        <v>17</v>
      </c>
      <c r="B21" s="17" t="s">
        <v>13</v>
      </c>
      <c r="C21" s="18">
        <v>701045729.89999998</v>
      </c>
      <c r="D21" s="18">
        <v>649621101.03999996</v>
      </c>
      <c r="E21" s="18">
        <f t="shared" si="4"/>
        <v>51424628.860000014</v>
      </c>
      <c r="F21" s="35">
        <f t="shared" si="5"/>
        <v>0.92664582827237896</v>
      </c>
      <c r="G21" s="20">
        <v>9303163.3300000001</v>
      </c>
      <c r="H21" s="18">
        <v>7487751.3899999997</v>
      </c>
      <c r="I21" s="18">
        <f t="shared" si="6"/>
        <v>1815411.9400000004</v>
      </c>
      <c r="J21" s="35">
        <f t="shared" si="7"/>
        <v>0.80486079029206936</v>
      </c>
      <c r="K21" s="18">
        <f t="shared" si="0"/>
        <v>710348893.23000002</v>
      </c>
      <c r="L21" s="18">
        <f t="shared" si="1"/>
        <v>657108852.42999995</v>
      </c>
      <c r="M21" s="18">
        <f t="shared" si="2"/>
        <v>53240040.800000072</v>
      </c>
      <c r="N21" s="37">
        <f t="shared" ref="N21:N23" si="8">L21/K21</f>
        <v>0.92505085696985556</v>
      </c>
      <c r="O21" s="10"/>
    </row>
    <row r="22" spans="1:48" s="9" customFormat="1" ht="36.75" customHeight="1" x14ac:dyDescent="0.2">
      <c r="A22" s="16">
        <v>18</v>
      </c>
      <c r="B22" s="17" t="s">
        <v>14</v>
      </c>
      <c r="C22" s="18">
        <v>59025777.659999996</v>
      </c>
      <c r="D22" s="18">
        <v>55573498.630000003</v>
      </c>
      <c r="E22" s="18">
        <f t="shared" si="4"/>
        <v>3452279.0299999937</v>
      </c>
      <c r="F22" s="35">
        <f t="shared" si="5"/>
        <v>0.94151234991115584</v>
      </c>
      <c r="G22" s="20">
        <v>1116039.67</v>
      </c>
      <c r="H22" s="18">
        <v>744180.95</v>
      </c>
      <c r="I22" s="18">
        <f t="shared" si="6"/>
        <v>371858.72</v>
      </c>
      <c r="J22" s="35">
        <f t="shared" si="7"/>
        <v>0.66680510559270711</v>
      </c>
      <c r="K22" s="18">
        <f t="shared" si="0"/>
        <v>60141817.329999998</v>
      </c>
      <c r="L22" s="18">
        <f t="shared" si="1"/>
        <v>56317679.580000006</v>
      </c>
      <c r="M22" s="18">
        <f t="shared" si="2"/>
        <v>3824137.7499999925</v>
      </c>
      <c r="N22" s="37">
        <f t="shared" si="8"/>
        <v>0.9364146625464137</v>
      </c>
      <c r="O22" s="10"/>
    </row>
    <row r="23" spans="1:48" s="12" customFormat="1" ht="32.25" customHeight="1" x14ac:dyDescent="0.2">
      <c r="A23" s="23" t="s">
        <v>15</v>
      </c>
      <c r="B23" s="23"/>
      <c r="C23" s="21">
        <f>SUM(C5:C22)</f>
        <v>7406167220.5499973</v>
      </c>
      <c r="D23" s="21">
        <f t="shared" ref="D23:E23" si="9">SUM(D5:D22)</f>
        <v>6980354971.3599987</v>
      </c>
      <c r="E23" s="21">
        <f t="shared" si="9"/>
        <v>425812249.18999976</v>
      </c>
      <c r="F23" s="36">
        <f t="shared" si="5"/>
        <v>0.94250572036660318</v>
      </c>
      <c r="G23" s="21">
        <f>SUM(G5:G22)</f>
        <v>105459484.21999998</v>
      </c>
      <c r="H23" s="21">
        <f t="shared" ref="H23" si="10">H5+H6+H7+H8+H9+H10+H11+H12+H13+H14+H15+H16+H17+H18+H19+H20+H21+H22</f>
        <v>84171201.450000003</v>
      </c>
      <c r="I23" s="21">
        <f>SUM(I5:I22)</f>
        <v>21288282.770000003</v>
      </c>
      <c r="J23" s="36">
        <f t="shared" si="7"/>
        <v>0.79813780687955671</v>
      </c>
      <c r="K23" s="21">
        <f>K5+K6+K7+K8+K9+K10+K11+K12+K13+K14+K15+K16+K17+K18+K19+K20+K21+K22</f>
        <v>7511626704.7699986</v>
      </c>
      <c r="L23" s="21">
        <f>L5+L6+L7+L8+L9+L10+L11+L12+L13+L14+L15+L16+L17+L18+L19+L20+L21+L22</f>
        <v>7064526172.8099995</v>
      </c>
      <c r="M23" s="21">
        <f>M5+M6+M7+M8+M9+M10+M11+M12+M13+M14+M15+M16+M17+M18+M19+M20+M21+M22</f>
        <v>447100531.95999968</v>
      </c>
      <c r="N23" s="38">
        <f t="shared" si="8"/>
        <v>0.94047886702409167</v>
      </c>
      <c r="O23" s="11"/>
    </row>
    <row r="24" spans="1:48" ht="17.25" customHeight="1" x14ac:dyDescent="0.2">
      <c r="C24" s="1">
        <f>C23/1000000</f>
        <v>7406.1672205499972</v>
      </c>
      <c r="D24" s="1">
        <f t="shared" ref="D24:E24" si="11">D23/1000000</f>
        <v>6980.3549713599987</v>
      </c>
      <c r="E24" s="1">
        <f t="shared" si="11"/>
        <v>425.81224918999976</v>
      </c>
      <c r="G24" s="1">
        <f>G23/1000000</f>
        <v>105.45948421999998</v>
      </c>
      <c r="H24" s="1">
        <f t="shared" ref="H24" si="12">H23/1000000</f>
        <v>84.171201449999998</v>
      </c>
      <c r="I24" s="1">
        <f t="shared" ref="I24" si="13">I23/1000000</f>
        <v>21.288282770000002</v>
      </c>
      <c r="K24" s="1">
        <f>K23/1000000</f>
        <v>7511.6267047699985</v>
      </c>
      <c r="L24" s="1">
        <f t="shared" ref="L24" si="14">L23/1000000</f>
        <v>7064.5261728099995</v>
      </c>
      <c r="M24" s="1">
        <f t="shared" ref="M24" si="15">M23/1000000</f>
        <v>447.10053195999967</v>
      </c>
    </row>
    <row r="25" spans="1:48" s="4" customFormat="1" ht="20.25" x14ac:dyDescent="0.2">
      <c r="A25" s="6"/>
      <c r="B25" s="9" t="s">
        <v>37</v>
      </c>
      <c r="C25" s="13"/>
      <c r="D25" s="13"/>
      <c r="E25" s="13"/>
      <c r="F25" s="13"/>
      <c r="G25" s="1"/>
      <c r="H25" s="1"/>
      <c r="I25" s="1"/>
      <c r="J25" s="1"/>
      <c r="K25" s="1"/>
      <c r="L25" s="1"/>
      <c r="M25" s="1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 s="5" customFormat="1" x14ac:dyDescent="0.2"/>
    <row r="27" spans="1:48" s="5" customFormat="1" x14ac:dyDescent="0.2"/>
    <row r="28" spans="1:48" s="5" customFormat="1" x14ac:dyDescent="0.2"/>
    <row r="29" spans="1:48" s="5" customFormat="1" x14ac:dyDescent="0.2"/>
    <row r="30" spans="1:48" s="5" customFormat="1" x14ac:dyDescent="0.2"/>
    <row r="31" spans="1:48" s="5" customFormat="1" x14ac:dyDescent="0.2"/>
    <row r="32" spans="1:48" s="5" customFormat="1" x14ac:dyDescent="0.2"/>
    <row r="33" s="5" customFormat="1" x14ac:dyDescent="0.2"/>
    <row r="34" s="5" customFormat="1" x14ac:dyDescent="0.2"/>
    <row r="35" s="5" customFormat="1" x14ac:dyDescent="0.2"/>
    <row r="36" s="5" customFormat="1" x14ac:dyDescent="0.2"/>
    <row r="37" s="5" customFormat="1" x14ac:dyDescent="0.2"/>
    <row r="38" s="5" customFormat="1" x14ac:dyDescent="0.2"/>
    <row r="39" s="5" customFormat="1" x14ac:dyDescent="0.2"/>
    <row r="40" s="5" customFormat="1" x14ac:dyDescent="0.2"/>
    <row r="41" s="5" customFormat="1" x14ac:dyDescent="0.2"/>
    <row r="42" s="5" customFormat="1" x14ac:dyDescent="0.2"/>
    <row r="43" s="5" customFormat="1" x14ac:dyDescent="0.2"/>
    <row r="44" s="5" customFormat="1" x14ac:dyDescent="0.2"/>
    <row r="45" s="5" customFormat="1" x14ac:dyDescent="0.2"/>
    <row r="46" s="5" customFormat="1" x14ac:dyDescent="0.2"/>
    <row r="47" s="5" customFormat="1" x14ac:dyDescent="0.2"/>
    <row r="48" s="5" customFormat="1" x14ac:dyDescent="0.2"/>
    <row r="49" s="5" customFormat="1" x14ac:dyDescent="0.2"/>
    <row r="50" s="5" customFormat="1" x14ac:dyDescent="0.2"/>
    <row r="51" s="5" customFormat="1" x14ac:dyDescent="0.2"/>
    <row r="52" s="5" customFormat="1" x14ac:dyDescent="0.2"/>
    <row r="53" s="5" customFormat="1" x14ac:dyDescent="0.2"/>
    <row r="54" s="5" customFormat="1" x14ac:dyDescent="0.2"/>
    <row r="55" s="5" customFormat="1" x14ac:dyDescent="0.2"/>
    <row r="56" s="5" customFormat="1" x14ac:dyDescent="0.2"/>
    <row r="57" s="5" customFormat="1" x14ac:dyDescent="0.2"/>
    <row r="58" s="5" customFormat="1" x14ac:dyDescent="0.2"/>
    <row r="59" s="5" customFormat="1" x14ac:dyDescent="0.2"/>
    <row r="60" s="5" customFormat="1" x14ac:dyDescent="0.2"/>
    <row r="61" s="5" customFormat="1" x14ac:dyDescent="0.2"/>
    <row r="62" s="5" customFormat="1" x14ac:dyDescent="0.2"/>
    <row r="63" s="5" customFormat="1" x14ac:dyDescent="0.2"/>
    <row r="64" s="5" customFormat="1" x14ac:dyDescent="0.2"/>
    <row r="65" s="5" customFormat="1" x14ac:dyDescent="0.2"/>
    <row r="66" s="5" customFormat="1" x14ac:dyDescent="0.2"/>
    <row r="67" s="5" customFormat="1" x14ac:dyDescent="0.2"/>
    <row r="68" s="5" customFormat="1" x14ac:dyDescent="0.2"/>
    <row r="69" s="5" customFormat="1" x14ac:dyDescent="0.2"/>
    <row r="70" s="5" customFormat="1" x14ac:dyDescent="0.2"/>
    <row r="71" s="5" customFormat="1" x14ac:dyDescent="0.2"/>
    <row r="72" s="5" customFormat="1" x14ac:dyDescent="0.2"/>
    <row r="73" s="5" customFormat="1" x14ac:dyDescent="0.2"/>
    <row r="74" s="5" customFormat="1" x14ac:dyDescent="0.2"/>
    <row r="75" s="5" customFormat="1" x14ac:dyDescent="0.2"/>
    <row r="76" s="5" customFormat="1" x14ac:dyDescent="0.2"/>
    <row r="77" s="5" customFormat="1" x14ac:dyDescent="0.2"/>
    <row r="78" s="5" customFormat="1" x14ac:dyDescent="0.2"/>
    <row r="79" s="5" customFormat="1" x14ac:dyDescent="0.2"/>
    <row r="80" s="5" customFormat="1" x14ac:dyDescent="0.2"/>
    <row r="81" s="5" customFormat="1" x14ac:dyDescent="0.2"/>
    <row r="82" s="5" customFormat="1" x14ac:dyDescent="0.2"/>
    <row r="83" s="5" customFormat="1" x14ac:dyDescent="0.2"/>
    <row r="84" s="5" customFormat="1" x14ac:dyDescent="0.2"/>
    <row r="85" s="5" customFormat="1" x14ac:dyDescent="0.2"/>
    <row r="86" s="5" customFormat="1" x14ac:dyDescent="0.2"/>
    <row r="87" s="5" customFormat="1" x14ac:dyDescent="0.2"/>
    <row r="88" s="5" customFormat="1" x14ac:dyDescent="0.2"/>
    <row r="89" s="5" customFormat="1" x14ac:dyDescent="0.2"/>
    <row r="90" s="5" customFormat="1" x14ac:dyDescent="0.2"/>
    <row r="91" s="5" customFormat="1" x14ac:dyDescent="0.2"/>
    <row r="92" s="5" customFormat="1" x14ac:dyDescent="0.2"/>
    <row r="93" s="5" customFormat="1" x14ac:dyDescent="0.2"/>
    <row r="94" s="5" customFormat="1" x14ac:dyDescent="0.2"/>
    <row r="95" s="5" customFormat="1" x14ac:dyDescent="0.2"/>
    <row r="96" s="5" customFormat="1" x14ac:dyDescent="0.2"/>
    <row r="97" s="5" customFormat="1" x14ac:dyDescent="0.2"/>
    <row r="98" s="5" customFormat="1" x14ac:dyDescent="0.2"/>
    <row r="99" s="5" customFormat="1" x14ac:dyDescent="0.2"/>
    <row r="100" s="5" customFormat="1" x14ac:dyDescent="0.2"/>
    <row r="101" s="5" customFormat="1" x14ac:dyDescent="0.2"/>
    <row r="102" s="5" customFormat="1" x14ac:dyDescent="0.2"/>
    <row r="103" s="5" customFormat="1" x14ac:dyDescent="0.2"/>
    <row r="104" s="5" customFormat="1" x14ac:dyDescent="0.2"/>
    <row r="105" s="5" customFormat="1" x14ac:dyDescent="0.2"/>
    <row r="106" s="5" customFormat="1" x14ac:dyDescent="0.2"/>
    <row r="107" s="5" customFormat="1" x14ac:dyDescent="0.2"/>
    <row r="108" s="5" customFormat="1" x14ac:dyDescent="0.2"/>
    <row r="109" s="5" customFormat="1" x14ac:dyDescent="0.2"/>
    <row r="110" s="5" customFormat="1" x14ac:dyDescent="0.2"/>
    <row r="111" s="5" customFormat="1" x14ac:dyDescent="0.2"/>
    <row r="112" s="5" customFormat="1" x14ac:dyDescent="0.2"/>
    <row r="113" s="5" customFormat="1" x14ac:dyDescent="0.2"/>
    <row r="114" s="5" customFormat="1" x14ac:dyDescent="0.2"/>
    <row r="115" s="5" customFormat="1" x14ac:dyDescent="0.2"/>
    <row r="116" s="5" customFormat="1" x14ac:dyDescent="0.2"/>
    <row r="117" s="5" customFormat="1" x14ac:dyDescent="0.2"/>
    <row r="118" s="5" customFormat="1" x14ac:dyDescent="0.2"/>
    <row r="119" s="5" customFormat="1" x14ac:dyDescent="0.2"/>
    <row r="120" s="5" customFormat="1" x14ac:dyDescent="0.2"/>
    <row r="121" s="5" customFormat="1" x14ac:dyDescent="0.2"/>
    <row r="122" s="5" customFormat="1" x14ac:dyDescent="0.2"/>
    <row r="123" s="5" customFormat="1" x14ac:dyDescent="0.2"/>
    <row r="124" s="5" customFormat="1" x14ac:dyDescent="0.2"/>
    <row r="125" s="5" customFormat="1" x14ac:dyDescent="0.2"/>
    <row r="126" s="5" customFormat="1" x14ac:dyDescent="0.2"/>
    <row r="127" s="5" customFormat="1" x14ac:dyDescent="0.2"/>
    <row r="128" s="5" customFormat="1" x14ac:dyDescent="0.2"/>
    <row r="129" s="5" customFormat="1" x14ac:dyDescent="0.2"/>
    <row r="130" s="5" customFormat="1" x14ac:dyDescent="0.2"/>
    <row r="131" s="5" customFormat="1" x14ac:dyDescent="0.2"/>
    <row r="132" s="5" customFormat="1" x14ac:dyDescent="0.2"/>
    <row r="133" s="5" customFormat="1" x14ac:dyDescent="0.2"/>
    <row r="134" s="5" customFormat="1" x14ac:dyDescent="0.2"/>
    <row r="135" s="5" customFormat="1" x14ac:dyDescent="0.2"/>
    <row r="136" s="5" customFormat="1" x14ac:dyDescent="0.2"/>
    <row r="137" s="5" customFormat="1" x14ac:dyDescent="0.2"/>
    <row r="138" s="5" customFormat="1" x14ac:dyDescent="0.2"/>
    <row r="139" s="5" customFormat="1" x14ac:dyDescent="0.2"/>
    <row r="140" s="5" customFormat="1" x14ac:dyDescent="0.2"/>
    <row r="141" s="5" customFormat="1" x14ac:dyDescent="0.2"/>
    <row r="142" s="5" customFormat="1" x14ac:dyDescent="0.2"/>
    <row r="143" s="5" customFormat="1" x14ac:dyDescent="0.2"/>
    <row r="144" s="5" customFormat="1" x14ac:dyDescent="0.2"/>
    <row r="145" s="5" customFormat="1" x14ac:dyDescent="0.2"/>
    <row r="146" s="5" customFormat="1" x14ac:dyDescent="0.2"/>
    <row r="147" s="5" customFormat="1" x14ac:dyDescent="0.2"/>
    <row r="148" s="5" customFormat="1" x14ac:dyDescent="0.2"/>
    <row r="149" s="5" customFormat="1" x14ac:dyDescent="0.2"/>
    <row r="150" s="5" customFormat="1" x14ac:dyDescent="0.2"/>
    <row r="151" s="5" customFormat="1" x14ac:dyDescent="0.2"/>
    <row r="152" s="5" customFormat="1" x14ac:dyDescent="0.2"/>
    <row r="153" s="5" customFormat="1" x14ac:dyDescent="0.2"/>
    <row r="154" s="5" customFormat="1" x14ac:dyDescent="0.2"/>
    <row r="155" s="5" customFormat="1" x14ac:dyDescent="0.2"/>
    <row r="156" s="5" customFormat="1" x14ac:dyDescent="0.2"/>
    <row r="157" s="5" customFormat="1" x14ac:dyDescent="0.2"/>
    <row r="158" s="5" customFormat="1" x14ac:dyDescent="0.2"/>
    <row r="159" s="5" customFormat="1" x14ac:dyDescent="0.2"/>
    <row r="160" s="5" customFormat="1" x14ac:dyDescent="0.2"/>
    <row r="161" s="5" customFormat="1" x14ac:dyDescent="0.2"/>
    <row r="162" s="5" customFormat="1" x14ac:dyDescent="0.2"/>
    <row r="163" s="5" customFormat="1" x14ac:dyDescent="0.2"/>
    <row r="164" s="5" customFormat="1" x14ac:dyDescent="0.2"/>
    <row r="165" s="5" customFormat="1" x14ac:dyDescent="0.2"/>
    <row r="166" s="5" customFormat="1" x14ac:dyDescent="0.2"/>
    <row r="167" s="5" customFormat="1" x14ac:dyDescent="0.2"/>
    <row r="168" s="5" customFormat="1" x14ac:dyDescent="0.2"/>
    <row r="169" s="5" customFormat="1" x14ac:dyDescent="0.2"/>
    <row r="170" s="5" customFormat="1" x14ac:dyDescent="0.2"/>
    <row r="171" s="5" customFormat="1" x14ac:dyDescent="0.2"/>
    <row r="172" s="5" customFormat="1" x14ac:dyDescent="0.2"/>
    <row r="173" s="5" customFormat="1" x14ac:dyDescent="0.2"/>
    <row r="174" s="5" customFormat="1" x14ac:dyDescent="0.2"/>
    <row r="175" s="5" customFormat="1" x14ac:dyDescent="0.2"/>
    <row r="176" s="5" customFormat="1" x14ac:dyDescent="0.2"/>
    <row r="177" s="5" customFormat="1" x14ac:dyDescent="0.2"/>
    <row r="178" s="5" customFormat="1" x14ac:dyDescent="0.2"/>
    <row r="179" s="5" customFormat="1" x14ac:dyDescent="0.2"/>
    <row r="180" s="5" customFormat="1" x14ac:dyDescent="0.2"/>
    <row r="181" s="5" customFormat="1" x14ac:dyDescent="0.2"/>
    <row r="182" s="5" customFormat="1" x14ac:dyDescent="0.2"/>
    <row r="183" s="5" customFormat="1" x14ac:dyDescent="0.2"/>
    <row r="184" s="5" customFormat="1" x14ac:dyDescent="0.2"/>
    <row r="185" s="5" customFormat="1" x14ac:dyDescent="0.2"/>
    <row r="186" s="5" customFormat="1" x14ac:dyDescent="0.2"/>
    <row r="187" s="5" customFormat="1" x14ac:dyDescent="0.2"/>
    <row r="188" s="5" customFormat="1" x14ac:dyDescent="0.2"/>
    <row r="189" s="5" customFormat="1" x14ac:dyDescent="0.2"/>
    <row r="190" s="5" customFormat="1" x14ac:dyDescent="0.2"/>
    <row r="191" s="5" customFormat="1" x14ac:dyDescent="0.2"/>
    <row r="192" s="5" customFormat="1" x14ac:dyDescent="0.2"/>
    <row r="193" s="5" customFormat="1" x14ac:dyDescent="0.2"/>
    <row r="194" s="5" customFormat="1" x14ac:dyDescent="0.2"/>
    <row r="195" s="5" customFormat="1" x14ac:dyDescent="0.2"/>
    <row r="196" s="5" customFormat="1" x14ac:dyDescent="0.2"/>
    <row r="197" s="5" customFormat="1" x14ac:dyDescent="0.2"/>
    <row r="198" s="5" customFormat="1" x14ac:dyDescent="0.2"/>
    <row r="199" s="5" customFormat="1" x14ac:dyDescent="0.2"/>
    <row r="200" s="5" customFormat="1" x14ac:dyDescent="0.2"/>
    <row r="201" s="5" customFormat="1" x14ac:dyDescent="0.2"/>
    <row r="202" s="5" customFormat="1" x14ac:dyDescent="0.2"/>
    <row r="203" s="5" customFormat="1" x14ac:dyDescent="0.2"/>
    <row r="204" s="5" customFormat="1" x14ac:dyDescent="0.2"/>
    <row r="205" s="5" customFormat="1" x14ac:dyDescent="0.2"/>
    <row r="206" s="5" customFormat="1" x14ac:dyDescent="0.2"/>
    <row r="207" s="5" customFormat="1" x14ac:dyDescent="0.2"/>
    <row r="208" s="5" customFormat="1" x14ac:dyDescent="0.2"/>
    <row r="209" s="5" customFormat="1" x14ac:dyDescent="0.2"/>
    <row r="210" s="5" customFormat="1" x14ac:dyDescent="0.2"/>
    <row r="211" s="5" customFormat="1" x14ac:dyDescent="0.2"/>
    <row r="212" s="5" customFormat="1" x14ac:dyDescent="0.2"/>
    <row r="213" s="5" customFormat="1" x14ac:dyDescent="0.2"/>
    <row r="214" s="5" customFormat="1" x14ac:dyDescent="0.2"/>
    <row r="215" s="5" customFormat="1" x14ac:dyDescent="0.2"/>
    <row r="216" s="5" customFormat="1" x14ac:dyDescent="0.2"/>
    <row r="217" s="5" customFormat="1" x14ac:dyDescent="0.2"/>
    <row r="218" s="5" customFormat="1" x14ac:dyDescent="0.2"/>
    <row r="219" s="5" customFormat="1" x14ac:dyDescent="0.2"/>
    <row r="220" s="5" customFormat="1" x14ac:dyDescent="0.2"/>
    <row r="221" s="5" customFormat="1" x14ac:dyDescent="0.2"/>
    <row r="222" s="5" customFormat="1" x14ac:dyDescent="0.2"/>
    <row r="223" s="5" customFormat="1" x14ac:dyDescent="0.2"/>
    <row r="224" s="5" customFormat="1" x14ac:dyDescent="0.2"/>
    <row r="225" s="5" customFormat="1" x14ac:dyDescent="0.2"/>
    <row r="226" s="5" customFormat="1" x14ac:dyDescent="0.2"/>
    <row r="227" s="5" customFormat="1" x14ac:dyDescent="0.2"/>
    <row r="228" s="5" customFormat="1" x14ac:dyDescent="0.2"/>
    <row r="229" s="5" customFormat="1" x14ac:dyDescent="0.2"/>
    <row r="230" s="5" customFormat="1" x14ac:dyDescent="0.2"/>
    <row r="231" s="5" customFormat="1" x14ac:dyDescent="0.2"/>
    <row r="232" s="5" customFormat="1" x14ac:dyDescent="0.2"/>
    <row r="233" s="5" customFormat="1" x14ac:dyDescent="0.2"/>
    <row r="234" s="5" customFormat="1" x14ac:dyDescent="0.2"/>
    <row r="235" s="5" customFormat="1" x14ac:dyDescent="0.2"/>
    <row r="236" s="5" customFormat="1" x14ac:dyDescent="0.2"/>
    <row r="237" s="5" customFormat="1" x14ac:dyDescent="0.2"/>
    <row r="238" s="5" customFormat="1" x14ac:dyDescent="0.2"/>
    <row r="239" s="5" customFormat="1" x14ac:dyDescent="0.2"/>
    <row r="240" s="5" customFormat="1" x14ac:dyDescent="0.2"/>
    <row r="241" s="5" customFormat="1" x14ac:dyDescent="0.2"/>
    <row r="242" s="5" customFormat="1" x14ac:dyDescent="0.2"/>
    <row r="243" s="5" customFormat="1" x14ac:dyDescent="0.2"/>
    <row r="244" s="5" customFormat="1" x14ac:dyDescent="0.2"/>
    <row r="245" s="5" customFormat="1" x14ac:dyDescent="0.2"/>
    <row r="246" s="5" customFormat="1" x14ac:dyDescent="0.2"/>
    <row r="247" s="5" customFormat="1" x14ac:dyDescent="0.2"/>
    <row r="248" s="5" customFormat="1" x14ac:dyDescent="0.2"/>
    <row r="249" s="5" customFormat="1" x14ac:dyDescent="0.2"/>
    <row r="250" s="5" customFormat="1" x14ac:dyDescent="0.2"/>
    <row r="251" s="5" customFormat="1" x14ac:dyDescent="0.2"/>
    <row r="252" s="5" customFormat="1" x14ac:dyDescent="0.2"/>
    <row r="253" s="5" customFormat="1" x14ac:dyDescent="0.2"/>
    <row r="254" s="5" customFormat="1" x14ac:dyDescent="0.2"/>
    <row r="255" s="5" customFormat="1" x14ac:dyDescent="0.2"/>
    <row r="256" s="5" customFormat="1" x14ac:dyDescent="0.2"/>
    <row r="257" s="5" customFormat="1" x14ac:dyDescent="0.2"/>
    <row r="258" s="5" customFormat="1" x14ac:dyDescent="0.2"/>
    <row r="259" s="5" customFormat="1" x14ac:dyDescent="0.2"/>
    <row r="260" s="5" customFormat="1" x14ac:dyDescent="0.2"/>
    <row r="261" s="5" customFormat="1" x14ac:dyDescent="0.2"/>
    <row r="262" s="5" customFormat="1" x14ac:dyDescent="0.2"/>
    <row r="263" s="5" customFormat="1" x14ac:dyDescent="0.2"/>
    <row r="264" s="5" customFormat="1" x14ac:dyDescent="0.2"/>
    <row r="265" s="5" customFormat="1" x14ac:dyDescent="0.2"/>
    <row r="266" s="5" customFormat="1" x14ac:dyDescent="0.2"/>
    <row r="267" s="5" customFormat="1" x14ac:dyDescent="0.2"/>
    <row r="268" s="5" customFormat="1" x14ac:dyDescent="0.2"/>
    <row r="269" s="5" customFormat="1" x14ac:dyDescent="0.2"/>
    <row r="270" s="5" customFormat="1" x14ac:dyDescent="0.2"/>
    <row r="271" s="5" customFormat="1" x14ac:dyDescent="0.2"/>
    <row r="272" s="5" customFormat="1" x14ac:dyDescent="0.2"/>
    <row r="273" s="5" customFormat="1" x14ac:dyDescent="0.2"/>
    <row r="274" s="5" customFormat="1" x14ac:dyDescent="0.2"/>
    <row r="275" s="5" customFormat="1" x14ac:dyDescent="0.2"/>
    <row r="276" s="5" customFormat="1" x14ac:dyDescent="0.2"/>
    <row r="277" s="5" customFormat="1" x14ac:dyDescent="0.2"/>
    <row r="278" s="5" customFormat="1" x14ac:dyDescent="0.2"/>
    <row r="279" s="5" customFormat="1" x14ac:dyDescent="0.2"/>
    <row r="280" s="5" customFormat="1" x14ac:dyDescent="0.2"/>
    <row r="281" s="5" customFormat="1" x14ac:dyDescent="0.2"/>
    <row r="282" s="5" customFormat="1" x14ac:dyDescent="0.2"/>
    <row r="283" s="5" customFormat="1" x14ac:dyDescent="0.2"/>
    <row r="284" s="5" customFormat="1" x14ac:dyDescent="0.2"/>
    <row r="285" s="5" customFormat="1" x14ac:dyDescent="0.2"/>
    <row r="286" s="5" customFormat="1" x14ac:dyDescent="0.2"/>
    <row r="287" s="5" customFormat="1" x14ac:dyDescent="0.2"/>
    <row r="288" s="5" customFormat="1" x14ac:dyDescent="0.2"/>
    <row r="289" s="5" customFormat="1" x14ac:dyDescent="0.2"/>
    <row r="290" s="5" customFormat="1" x14ac:dyDescent="0.2"/>
    <row r="291" s="5" customFormat="1" x14ac:dyDescent="0.2"/>
    <row r="292" s="5" customFormat="1" x14ac:dyDescent="0.2"/>
    <row r="293" s="5" customFormat="1" x14ac:dyDescent="0.2"/>
    <row r="294" s="5" customFormat="1" x14ac:dyDescent="0.2"/>
    <row r="295" s="5" customFormat="1" x14ac:dyDescent="0.2"/>
    <row r="296" s="5" customFormat="1" x14ac:dyDescent="0.2"/>
    <row r="297" s="5" customFormat="1" x14ac:dyDescent="0.2"/>
    <row r="298" s="5" customFormat="1" x14ac:dyDescent="0.2"/>
    <row r="299" s="5" customFormat="1" x14ac:dyDescent="0.2"/>
    <row r="300" s="5" customFormat="1" x14ac:dyDescent="0.2"/>
    <row r="301" s="5" customFormat="1" x14ac:dyDescent="0.2"/>
    <row r="302" s="5" customFormat="1" x14ac:dyDescent="0.2"/>
    <row r="303" s="5" customFormat="1" x14ac:dyDescent="0.2"/>
    <row r="304" s="5" customFormat="1" x14ac:dyDescent="0.2"/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  <row r="310" s="5" customFormat="1" x14ac:dyDescent="0.2"/>
    <row r="311" s="5" customFormat="1" x14ac:dyDescent="0.2"/>
    <row r="312" s="5" customFormat="1" x14ac:dyDescent="0.2"/>
    <row r="313" s="5" customFormat="1" x14ac:dyDescent="0.2"/>
    <row r="314" s="5" customFormat="1" x14ac:dyDescent="0.2"/>
    <row r="315" s="5" customFormat="1" x14ac:dyDescent="0.2"/>
    <row r="316" s="5" customFormat="1" x14ac:dyDescent="0.2"/>
    <row r="317" s="5" customFormat="1" x14ac:dyDescent="0.2"/>
    <row r="318" s="5" customFormat="1" x14ac:dyDescent="0.2"/>
    <row r="319" s="5" customFormat="1" x14ac:dyDescent="0.2"/>
    <row r="320" s="5" customFormat="1" x14ac:dyDescent="0.2"/>
    <row r="321" s="5" customFormat="1" x14ac:dyDescent="0.2"/>
    <row r="322" s="5" customFormat="1" x14ac:dyDescent="0.2"/>
  </sheetData>
  <mergeCells count="10">
    <mergeCell ref="A23:B23"/>
    <mergeCell ref="N3:N4"/>
    <mergeCell ref="A1:M2"/>
    <mergeCell ref="A3:A4"/>
    <mergeCell ref="B3:B4"/>
    <mergeCell ref="C3:E3"/>
    <mergeCell ref="G3:I3"/>
    <mergeCell ref="J3:J4"/>
    <mergeCell ref="K3:M3"/>
    <mergeCell ref="F3:F4"/>
  </mergeCells>
  <pageMargins left="3.937007874015748E-2" right="3.937007874015748E-2" top="0.15748031496062992" bottom="3.937007874015748E-2" header="0.59055118110236227" footer="0.11811023622047245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Отчет!Область_печати</vt:lpstr>
    </vt:vector>
  </TitlesOfParts>
  <Company>Stimulsoft Reports 2014.1.1900 from 10 April 2014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Французова Ирина Васильевна</dc:creator>
  <cp:lastModifiedBy>Кобзева Оксана Витальевна</cp:lastModifiedBy>
  <cp:lastPrinted>2024-03-03T22:19:38Z</cp:lastPrinted>
  <dcterms:created xsi:type="dcterms:W3CDTF">2015-01-16T06:11:54Z</dcterms:created>
  <dcterms:modified xsi:type="dcterms:W3CDTF">2025-02-03T22:40:57Z</dcterms:modified>
</cp:coreProperties>
</file>