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kobzeva\Desktop\Отчеты\1 РО 1- до 10 числа каждого месяца\2024\12 Декабрь\"/>
    </mc:Choice>
  </mc:AlternateContent>
  <xr:revisionPtr revIDLastSave="0" documentId="13_ncr:1_{EC397442-6C6B-4BDC-BB77-33EF409E102E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Отчет" sheetId="20" r:id="rId1"/>
  </sheets>
  <definedNames>
    <definedName name="_xlnm.Print_Area" localSheetId="0">Отчет!$A$1:$N$26</definedName>
  </definedNames>
  <calcPr calcId="191029"/>
</workbook>
</file>

<file path=xl/calcChain.xml><?xml version="1.0" encoding="utf-8"?>
<calcChain xmlns="http://schemas.openxmlformats.org/spreadsheetml/2006/main">
  <c r="D23" i="20" l="1"/>
  <c r="C23" i="20"/>
  <c r="I6" i="20" l="1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5" i="20"/>
  <c r="E10" i="20" l="1"/>
  <c r="E11" i="20"/>
  <c r="E12" i="20"/>
  <c r="E13" i="20"/>
  <c r="E14" i="20"/>
  <c r="E15" i="20"/>
  <c r="E16" i="20"/>
  <c r="E17" i="20"/>
  <c r="E18" i="20"/>
  <c r="E19" i="20"/>
  <c r="E20" i="20"/>
  <c r="E21" i="20"/>
  <c r="E22" i="20"/>
  <c r="E6" i="20"/>
  <c r="E7" i="20"/>
  <c r="E8" i="20"/>
  <c r="E9" i="20"/>
  <c r="E5" i="20"/>
  <c r="E23" i="20" l="1"/>
  <c r="G23" i="20"/>
  <c r="F8" i="20"/>
  <c r="F16" i="20"/>
  <c r="F7" i="20"/>
  <c r="F11" i="20"/>
  <c r="F15" i="20"/>
  <c r="F19" i="20"/>
  <c r="F5" i="20"/>
  <c r="F9" i="20"/>
  <c r="F13" i="20"/>
  <c r="F17" i="20"/>
  <c r="F21" i="20"/>
  <c r="F12" i="20"/>
  <c r="F20" i="20"/>
  <c r="F6" i="20"/>
  <c r="F10" i="20"/>
  <c r="F14" i="20"/>
  <c r="F18" i="20"/>
  <c r="F22" i="20"/>
  <c r="H23" i="20"/>
  <c r="L22" i="20"/>
  <c r="K22" i="20"/>
  <c r="J22" i="20"/>
  <c r="L21" i="20"/>
  <c r="K21" i="20"/>
  <c r="J21" i="20"/>
  <c r="L20" i="20"/>
  <c r="K20" i="20"/>
  <c r="J20" i="20"/>
  <c r="L19" i="20"/>
  <c r="K19" i="20"/>
  <c r="J19" i="20"/>
  <c r="L18" i="20"/>
  <c r="K18" i="20"/>
  <c r="J18" i="20"/>
  <c r="L17" i="20"/>
  <c r="K17" i="20"/>
  <c r="J17" i="20"/>
  <c r="L16" i="20"/>
  <c r="K16" i="20"/>
  <c r="J16" i="20"/>
  <c r="L15" i="20"/>
  <c r="K15" i="20"/>
  <c r="J15" i="20"/>
  <c r="L14" i="20"/>
  <c r="K14" i="20"/>
  <c r="J14" i="20"/>
  <c r="L13" i="20"/>
  <c r="K13" i="20"/>
  <c r="J13" i="20"/>
  <c r="L12" i="20"/>
  <c r="K12" i="20"/>
  <c r="J12" i="20"/>
  <c r="L11" i="20"/>
  <c r="K11" i="20"/>
  <c r="J11" i="20"/>
  <c r="L10" i="20"/>
  <c r="K10" i="20"/>
  <c r="J10" i="20"/>
  <c r="L9" i="20"/>
  <c r="K9" i="20"/>
  <c r="J9" i="20"/>
  <c r="L8" i="20"/>
  <c r="K8" i="20"/>
  <c r="J8" i="20"/>
  <c r="L7" i="20"/>
  <c r="K7" i="20"/>
  <c r="J7" i="20"/>
  <c r="L6" i="20"/>
  <c r="K6" i="20"/>
  <c r="J6" i="20"/>
  <c r="L5" i="20"/>
  <c r="K5" i="20"/>
  <c r="J5" i="20"/>
  <c r="I23" i="20" l="1"/>
  <c r="F23" i="20"/>
  <c r="M13" i="20"/>
  <c r="M17" i="20"/>
  <c r="M20" i="20"/>
  <c r="M9" i="20"/>
  <c r="N5" i="20"/>
  <c r="M6" i="20"/>
  <c r="N10" i="20"/>
  <c r="N14" i="20"/>
  <c r="M21" i="20"/>
  <c r="M11" i="20"/>
  <c r="N18" i="20"/>
  <c r="N7" i="20"/>
  <c r="N15" i="20"/>
  <c r="N19" i="20"/>
  <c r="N6" i="20"/>
  <c r="M15" i="20"/>
  <c r="M7" i="20"/>
  <c r="M10" i="20"/>
  <c r="N12" i="20"/>
  <c r="N21" i="20"/>
  <c r="J23" i="20"/>
  <c r="N11" i="20"/>
  <c r="M14" i="20"/>
  <c r="M19" i="20"/>
  <c r="N22" i="20"/>
  <c r="N9" i="20"/>
  <c r="N16" i="20"/>
  <c r="N13" i="20"/>
  <c r="M5" i="20"/>
  <c r="N8" i="20"/>
  <c r="N17" i="20"/>
  <c r="M18" i="20"/>
  <c r="K23" i="20"/>
  <c r="M8" i="20"/>
  <c r="M12" i="20"/>
  <c r="M16" i="20"/>
  <c r="M22" i="20"/>
  <c r="L23" i="20"/>
  <c r="M23" i="20" l="1"/>
  <c r="N23" i="20"/>
</calcChain>
</file>

<file path=xl/sharedStrings.xml><?xml version="1.0" encoding="utf-8"?>
<sst xmlns="http://schemas.openxmlformats.org/spreadsheetml/2006/main" count="38" uniqueCount="38">
  <si>
    <t>МО</t>
  </si>
  <si>
    <t>Долинский</t>
  </si>
  <si>
    <t>Корсаковский</t>
  </si>
  <si>
    <t>Курильский</t>
  </si>
  <si>
    <t>Макаровский</t>
  </si>
  <si>
    <t>Невельский</t>
  </si>
  <si>
    <t>Ногликский</t>
  </si>
  <si>
    <t>Охинский</t>
  </si>
  <si>
    <t>Поронайский</t>
  </si>
  <si>
    <t>Северо-Курильский</t>
  </si>
  <si>
    <t>Смирныховский</t>
  </si>
  <si>
    <t>Томаринский</t>
  </si>
  <si>
    <t>Тымовский</t>
  </si>
  <si>
    <t>Холмский</t>
  </si>
  <si>
    <t>Южно-Курильский</t>
  </si>
  <si>
    <t>Всего по региону</t>
  </si>
  <si>
    <t>№</t>
  </si>
  <si>
    <t xml:space="preserve">Анивский </t>
  </si>
  <si>
    <t>Углегорский</t>
  </si>
  <si>
    <t>Александровск-Сахалинский</t>
  </si>
  <si>
    <t>Южно-Сахалинский</t>
  </si>
  <si>
    <t>Задолженность                на конец периода</t>
  </si>
  <si>
    <t>% собираемости 2014-2023</t>
  </si>
  <si>
    <t>Начислено 
за период                            2014-2023</t>
  </si>
  <si>
    <t>Оплачено 
за период                                   2014-2023</t>
  </si>
  <si>
    <t>Задолженность                            на 01.01.2024</t>
  </si>
  <si>
    <t>% собираемости 2024</t>
  </si>
  <si>
    <t>Начислено 
за период                    2014-2024</t>
  </si>
  <si>
    <t>Оплачено  
за период                        2014-2024</t>
  </si>
  <si>
    <t>% собираемости 2014-2024</t>
  </si>
  <si>
    <t>2024*</t>
  </si>
  <si>
    <t>2014-2023</t>
  </si>
  <si>
    <t>Свод 2014-2024</t>
  </si>
  <si>
    <t>* Начисление декабрь 2023 года по методике формирования отчтета КР исходя из минимального взноса 10,20 руб., оплачено с января 2024 года исходя из минимального взноса 11,00 руб.</t>
  </si>
  <si>
    <t>Отчет по начисленным и оплаченным взносам на капитальный ремонт многоквартирных домов Сахалинской области по состоянию на 01.01.2025 года</t>
  </si>
  <si>
    <t>Начислено                            12.2023-11.2024</t>
  </si>
  <si>
    <t>Оплачено                             01.2024-12.2024</t>
  </si>
  <si>
    <t>Задолженность по состоянию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</si>
</sst>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4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1" applyNumberFormat="1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/>
    </xf>
    <xf numFmtId="9" fontId="8" fillId="0" borderId="1" xfId="1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vertical="center"/>
    </xf>
    <xf numFmtId="9" fontId="7" fillId="0" borderId="1" xfId="1" applyNumberFormat="1" applyFont="1" applyBorder="1" applyAlignment="1">
      <alignment horizontal="center" vertical="center"/>
    </xf>
    <xf numFmtId="9" fontId="8" fillId="0" borderId="1" xfId="1" applyNumberFormat="1" applyFont="1" applyFill="1" applyBorder="1" applyAlignment="1">
      <alignment horizontal="center" vertical="center"/>
    </xf>
    <xf numFmtId="9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2"/>
  <sheetViews>
    <sheetView tabSelected="1" topLeftCell="A13" zoomScale="70" zoomScaleNormal="70" zoomScaleSheetLayoutView="70" zoomScalePageLayoutView="40" workbookViewId="0">
      <selection activeCell="I40" sqref="I40"/>
    </sheetView>
  </sheetViews>
  <sheetFormatPr defaultRowHeight="15.75" x14ac:dyDescent="0.2"/>
  <cols>
    <col min="1" max="1" width="4.42578125" style="6" customWidth="1"/>
    <col min="2" max="2" width="34.5703125" style="3" customWidth="1"/>
    <col min="3" max="5" width="25" style="1" customWidth="1"/>
    <col min="6" max="6" width="11" style="1" customWidth="1"/>
    <col min="7" max="7" width="26.28515625" style="2" customWidth="1"/>
    <col min="8" max="9" width="26.28515625" style="1" customWidth="1"/>
    <col min="10" max="10" width="11.85546875" style="1" customWidth="1"/>
    <col min="11" max="12" width="25.140625" style="1" customWidth="1"/>
    <col min="13" max="13" width="25.140625" style="3" customWidth="1"/>
    <col min="14" max="14" width="11.28515625" style="4" customWidth="1"/>
    <col min="15" max="15" width="12.28515625" style="4" customWidth="1"/>
    <col min="16" max="45" width="9.140625" style="3"/>
    <col min="46" max="46" width="18.28515625" style="3" customWidth="1"/>
    <col min="47" max="47" width="20.140625" style="3" customWidth="1"/>
    <col min="48" max="48" width="18.5703125" style="3" customWidth="1"/>
    <col min="49" max="16384" width="9.140625" style="3"/>
  </cols>
  <sheetData>
    <row r="1" spans="1:15" ht="18.75" customHeight="1" x14ac:dyDescent="0.2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39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 s="8" customFormat="1" ht="21.75" customHeight="1" x14ac:dyDescent="0.2">
      <c r="A3" s="31" t="s">
        <v>16</v>
      </c>
      <c r="B3" s="27" t="s">
        <v>0</v>
      </c>
      <c r="C3" s="32" t="s">
        <v>31</v>
      </c>
      <c r="D3" s="32"/>
      <c r="E3" s="32"/>
      <c r="F3" s="28" t="s">
        <v>22</v>
      </c>
      <c r="G3" s="31" t="s">
        <v>30</v>
      </c>
      <c r="H3" s="31"/>
      <c r="I3" s="31"/>
      <c r="J3" s="28" t="s">
        <v>26</v>
      </c>
      <c r="K3" s="31" t="s">
        <v>32</v>
      </c>
      <c r="L3" s="31"/>
      <c r="M3" s="31"/>
      <c r="N3" s="28" t="s">
        <v>29</v>
      </c>
      <c r="O3" s="7"/>
    </row>
    <row r="4" spans="1:15" s="9" customFormat="1" ht="72.75" customHeight="1" x14ac:dyDescent="0.2">
      <c r="A4" s="31"/>
      <c r="B4" s="27"/>
      <c r="C4" s="14" t="s">
        <v>23</v>
      </c>
      <c r="D4" s="14" t="s">
        <v>24</v>
      </c>
      <c r="E4" s="14" t="s">
        <v>25</v>
      </c>
      <c r="F4" s="28"/>
      <c r="G4" s="15" t="s">
        <v>35</v>
      </c>
      <c r="H4" s="14" t="s">
        <v>36</v>
      </c>
      <c r="I4" s="14" t="s">
        <v>37</v>
      </c>
      <c r="J4" s="28"/>
      <c r="K4" s="14" t="s">
        <v>27</v>
      </c>
      <c r="L4" s="14" t="s">
        <v>28</v>
      </c>
      <c r="M4" s="16" t="s">
        <v>21</v>
      </c>
      <c r="N4" s="28"/>
      <c r="O4" s="7"/>
    </row>
    <row r="5" spans="1:15" s="9" customFormat="1" ht="36.75" customHeight="1" x14ac:dyDescent="0.2">
      <c r="A5" s="17">
        <v>1</v>
      </c>
      <c r="B5" s="18" t="s">
        <v>19</v>
      </c>
      <c r="C5" s="19">
        <v>140823968.71000001</v>
      </c>
      <c r="D5" s="19">
        <v>129846631.68000001</v>
      </c>
      <c r="E5" s="19">
        <f>C5-D5</f>
        <v>10977337.030000001</v>
      </c>
      <c r="F5" s="20">
        <f>D5/C5</f>
        <v>0.92204922833409331</v>
      </c>
      <c r="G5" s="21">
        <v>26706684.98</v>
      </c>
      <c r="H5" s="19">
        <v>26092299.989999998</v>
      </c>
      <c r="I5" s="19">
        <f>G5-H5</f>
        <v>614384.99000000209</v>
      </c>
      <c r="J5" s="20">
        <f>H5/G5</f>
        <v>0.97699508604455776</v>
      </c>
      <c r="K5" s="19">
        <f t="shared" ref="K5:K22" si="0">C5+G5</f>
        <v>167530653.69</v>
      </c>
      <c r="L5" s="19">
        <f t="shared" ref="L5:L22" si="1">D5+H5</f>
        <v>155938931.67000002</v>
      </c>
      <c r="M5" s="19">
        <f t="shared" ref="M5:M22" si="2">K5-L5</f>
        <v>11591722.019999981</v>
      </c>
      <c r="N5" s="20">
        <f t="shared" ref="N5:N19" si="3">L5/K5</f>
        <v>0.93080835199599121</v>
      </c>
      <c r="O5" s="10"/>
    </row>
    <row r="6" spans="1:15" s="9" customFormat="1" ht="36.75" customHeight="1" x14ac:dyDescent="0.2">
      <c r="A6" s="17">
        <v>2</v>
      </c>
      <c r="B6" s="18" t="s">
        <v>17</v>
      </c>
      <c r="C6" s="19">
        <v>170394841.59999999</v>
      </c>
      <c r="D6" s="19">
        <v>166198514.97999999</v>
      </c>
      <c r="E6" s="19">
        <f t="shared" ref="E6:E22" si="4">C6-D6</f>
        <v>4196326.6200000048</v>
      </c>
      <c r="F6" s="20">
        <f t="shared" ref="F6:F23" si="5">D6/C6</f>
        <v>0.97537292455219482</v>
      </c>
      <c r="G6" s="21">
        <v>35119658.539999999</v>
      </c>
      <c r="H6" s="19">
        <v>34271648.299999997</v>
      </c>
      <c r="I6" s="19">
        <f t="shared" ref="I6:I22" si="6">G6-H6</f>
        <v>848010.24000000209</v>
      </c>
      <c r="J6" s="20">
        <f t="shared" ref="J6:J23" si="7">H6/G6</f>
        <v>0.97585368778474457</v>
      </c>
      <c r="K6" s="19">
        <f t="shared" si="0"/>
        <v>205514500.13999999</v>
      </c>
      <c r="L6" s="19">
        <f t="shared" si="1"/>
        <v>200470163.27999997</v>
      </c>
      <c r="M6" s="19">
        <f t="shared" si="2"/>
        <v>5044336.8600000143</v>
      </c>
      <c r="N6" s="20">
        <f t="shared" si="3"/>
        <v>0.97545508050982421</v>
      </c>
      <c r="O6" s="10"/>
    </row>
    <row r="7" spans="1:15" s="9" customFormat="1" ht="36.75" customHeight="1" x14ac:dyDescent="0.2">
      <c r="A7" s="17">
        <v>3</v>
      </c>
      <c r="B7" s="18" t="s">
        <v>20</v>
      </c>
      <c r="C7" s="19">
        <v>2654113922.3400002</v>
      </c>
      <c r="D7" s="19">
        <v>2523649346.27</v>
      </c>
      <c r="E7" s="19">
        <f t="shared" si="4"/>
        <v>130464576.07000017</v>
      </c>
      <c r="F7" s="20">
        <f t="shared" si="5"/>
        <v>0.95084439481973104</v>
      </c>
      <c r="G7" s="19">
        <v>520087616.58999997</v>
      </c>
      <c r="H7" s="19">
        <v>526342677.06999999</v>
      </c>
      <c r="I7" s="19">
        <f t="shared" si="6"/>
        <v>-6255060.4800000191</v>
      </c>
      <c r="J7" s="20">
        <f t="shared" si="7"/>
        <v>1.0120269360016911</v>
      </c>
      <c r="K7" s="19">
        <f t="shared" si="0"/>
        <v>3174201538.9300003</v>
      </c>
      <c r="L7" s="19">
        <f t="shared" si="1"/>
        <v>3049992023.3400002</v>
      </c>
      <c r="M7" s="19">
        <f t="shared" si="2"/>
        <v>124209515.59000015</v>
      </c>
      <c r="N7" s="20">
        <f t="shared" si="3"/>
        <v>0.96086905192797867</v>
      </c>
      <c r="O7" s="10"/>
    </row>
    <row r="8" spans="1:15" s="9" customFormat="1" ht="36.75" customHeight="1" x14ac:dyDescent="0.2">
      <c r="A8" s="17">
        <v>4</v>
      </c>
      <c r="B8" s="18" t="s">
        <v>1</v>
      </c>
      <c r="C8" s="19">
        <v>283154995.58999997</v>
      </c>
      <c r="D8" s="19">
        <v>261371128.78</v>
      </c>
      <c r="E8" s="19">
        <f t="shared" si="4"/>
        <v>21783866.809999973</v>
      </c>
      <c r="F8" s="20">
        <f t="shared" si="5"/>
        <v>0.92306734068170082</v>
      </c>
      <c r="G8" s="21">
        <v>55110408.100000001</v>
      </c>
      <c r="H8" s="19">
        <v>55113229.340000004</v>
      </c>
      <c r="I8" s="19">
        <f t="shared" si="6"/>
        <v>-2821.2400000020862</v>
      </c>
      <c r="J8" s="20">
        <f t="shared" si="7"/>
        <v>1.0000511925078632</v>
      </c>
      <c r="K8" s="19">
        <f t="shared" si="0"/>
        <v>338265403.69</v>
      </c>
      <c r="L8" s="19">
        <f t="shared" si="1"/>
        <v>316484358.12</v>
      </c>
      <c r="M8" s="19">
        <f t="shared" si="2"/>
        <v>21781045.569999993</v>
      </c>
      <c r="N8" s="20">
        <f t="shared" si="3"/>
        <v>0.9356095972795343</v>
      </c>
      <c r="O8" s="10"/>
    </row>
    <row r="9" spans="1:15" s="9" customFormat="1" ht="36.75" customHeight="1" x14ac:dyDescent="0.2">
      <c r="A9" s="17">
        <v>5</v>
      </c>
      <c r="B9" s="18" t="s">
        <v>2</v>
      </c>
      <c r="C9" s="19">
        <v>529561395.91000003</v>
      </c>
      <c r="D9" s="19">
        <v>494304957.74000001</v>
      </c>
      <c r="E9" s="19">
        <f t="shared" si="4"/>
        <v>35256438.170000017</v>
      </c>
      <c r="F9" s="20">
        <f t="shared" si="5"/>
        <v>0.9334233226925176</v>
      </c>
      <c r="G9" s="21">
        <v>95109421.480000004</v>
      </c>
      <c r="H9" s="19">
        <v>91921229.409999996</v>
      </c>
      <c r="I9" s="19">
        <f t="shared" si="6"/>
        <v>3188192.0700000077</v>
      </c>
      <c r="J9" s="20">
        <f t="shared" si="7"/>
        <v>0.96647869348390014</v>
      </c>
      <c r="K9" s="19">
        <f t="shared" si="0"/>
        <v>624670817.38999999</v>
      </c>
      <c r="L9" s="19">
        <f t="shared" si="1"/>
        <v>586226187.14999998</v>
      </c>
      <c r="M9" s="19">
        <f t="shared" si="2"/>
        <v>38444630.24000001</v>
      </c>
      <c r="N9" s="20">
        <f t="shared" si="3"/>
        <v>0.93845617696592676</v>
      </c>
      <c r="O9" s="10"/>
    </row>
    <row r="10" spans="1:15" s="9" customFormat="1" ht="36.75" customHeight="1" x14ac:dyDescent="0.2">
      <c r="A10" s="17">
        <v>6</v>
      </c>
      <c r="B10" s="18" t="s">
        <v>3</v>
      </c>
      <c r="C10" s="19">
        <v>28243511.969999999</v>
      </c>
      <c r="D10" s="19">
        <v>25337976.449999999</v>
      </c>
      <c r="E10" s="19">
        <f t="shared" si="4"/>
        <v>2905535.5199999996</v>
      </c>
      <c r="F10" s="20">
        <f t="shared" si="5"/>
        <v>0.89712555849689535</v>
      </c>
      <c r="G10" s="21">
        <v>5139020.9000000004</v>
      </c>
      <c r="H10" s="19">
        <v>5756055.9699999997</v>
      </c>
      <c r="I10" s="19">
        <f t="shared" si="6"/>
        <v>-617035.06999999937</v>
      </c>
      <c r="J10" s="20">
        <f t="shared" si="7"/>
        <v>1.1200686048970923</v>
      </c>
      <c r="K10" s="19">
        <f t="shared" si="0"/>
        <v>33382532.869999997</v>
      </c>
      <c r="L10" s="19">
        <f t="shared" si="1"/>
        <v>31094032.419999998</v>
      </c>
      <c r="M10" s="19">
        <f t="shared" si="2"/>
        <v>2288500.4499999993</v>
      </c>
      <c r="N10" s="20">
        <f t="shared" si="3"/>
        <v>0.93144617099870775</v>
      </c>
      <c r="O10" s="10"/>
    </row>
    <row r="11" spans="1:15" s="9" customFormat="1" ht="36.75" customHeight="1" x14ac:dyDescent="0.2">
      <c r="A11" s="17">
        <v>7</v>
      </c>
      <c r="B11" s="18" t="s">
        <v>4</v>
      </c>
      <c r="C11" s="19">
        <v>93518678.689999998</v>
      </c>
      <c r="D11" s="19">
        <v>87292996.290000007</v>
      </c>
      <c r="E11" s="19">
        <f t="shared" si="4"/>
        <v>6225682.3999999911</v>
      </c>
      <c r="F11" s="20">
        <f t="shared" si="5"/>
        <v>0.93342846063258478</v>
      </c>
      <c r="G11" s="21">
        <v>17085389.93</v>
      </c>
      <c r="H11" s="19">
        <v>16280376.65</v>
      </c>
      <c r="I11" s="19">
        <f t="shared" si="6"/>
        <v>805013.27999999933</v>
      </c>
      <c r="J11" s="20">
        <f t="shared" si="7"/>
        <v>0.95288294365547443</v>
      </c>
      <c r="K11" s="19">
        <f t="shared" si="0"/>
        <v>110604068.62</v>
      </c>
      <c r="L11" s="19">
        <f t="shared" si="1"/>
        <v>103573372.94000001</v>
      </c>
      <c r="M11" s="19">
        <f t="shared" si="2"/>
        <v>7030695.6799999923</v>
      </c>
      <c r="N11" s="20">
        <f t="shared" si="3"/>
        <v>0.93643366136778206</v>
      </c>
      <c r="O11" s="10"/>
    </row>
    <row r="12" spans="1:15" s="9" customFormat="1" ht="36.75" customHeight="1" x14ac:dyDescent="0.2">
      <c r="A12" s="17">
        <v>8</v>
      </c>
      <c r="B12" s="18" t="s">
        <v>5</v>
      </c>
      <c r="C12" s="19">
        <v>238298368.38999999</v>
      </c>
      <c r="D12" s="19">
        <v>221578847.80000001</v>
      </c>
      <c r="E12" s="19">
        <f t="shared" si="4"/>
        <v>16719520.589999974</v>
      </c>
      <c r="F12" s="20">
        <f t="shared" si="5"/>
        <v>0.92983787214758962</v>
      </c>
      <c r="G12" s="21">
        <v>44331753.229999997</v>
      </c>
      <c r="H12" s="19">
        <v>43373788.18</v>
      </c>
      <c r="I12" s="19">
        <f t="shared" si="6"/>
        <v>957965.04999999702</v>
      </c>
      <c r="J12" s="20">
        <f t="shared" si="7"/>
        <v>0.97839099561368736</v>
      </c>
      <c r="K12" s="19">
        <f t="shared" si="0"/>
        <v>282630121.62</v>
      </c>
      <c r="L12" s="19">
        <f t="shared" si="1"/>
        <v>264952635.98000002</v>
      </c>
      <c r="M12" s="19">
        <f t="shared" si="2"/>
        <v>17677485.639999986</v>
      </c>
      <c r="N12" s="25">
        <f t="shared" si="3"/>
        <v>0.93745363891621003</v>
      </c>
      <c r="O12" s="10"/>
    </row>
    <row r="13" spans="1:15" s="9" customFormat="1" ht="36.75" customHeight="1" x14ac:dyDescent="0.2">
      <c r="A13" s="17">
        <v>9</v>
      </c>
      <c r="B13" s="18" t="s">
        <v>6</v>
      </c>
      <c r="C13" s="19">
        <v>99866341.030000001</v>
      </c>
      <c r="D13" s="19">
        <v>95603287.319999993</v>
      </c>
      <c r="E13" s="19">
        <f t="shared" si="4"/>
        <v>4263053.7100000083</v>
      </c>
      <c r="F13" s="20">
        <f t="shared" si="5"/>
        <v>0.95731240710301602</v>
      </c>
      <c r="G13" s="21">
        <v>18057012.850000001</v>
      </c>
      <c r="H13" s="19">
        <v>17802347.800000001</v>
      </c>
      <c r="I13" s="19">
        <f t="shared" si="6"/>
        <v>254665.05000000075</v>
      </c>
      <c r="J13" s="20">
        <f t="shared" si="7"/>
        <v>0.98589661246212157</v>
      </c>
      <c r="K13" s="19">
        <f t="shared" si="0"/>
        <v>117923353.88</v>
      </c>
      <c r="L13" s="19">
        <f t="shared" si="1"/>
        <v>113405635.11999999</v>
      </c>
      <c r="M13" s="19">
        <f t="shared" si="2"/>
        <v>4517718.7600000054</v>
      </c>
      <c r="N13" s="25">
        <f t="shared" si="3"/>
        <v>0.96168936337583066</v>
      </c>
      <c r="O13" s="10"/>
    </row>
    <row r="14" spans="1:15" s="9" customFormat="1" ht="36.75" customHeight="1" x14ac:dyDescent="0.2">
      <c r="A14" s="17">
        <v>10</v>
      </c>
      <c r="B14" s="18" t="s">
        <v>7</v>
      </c>
      <c r="C14" s="19">
        <v>358987828.43000001</v>
      </c>
      <c r="D14" s="19">
        <v>303713332.75</v>
      </c>
      <c r="E14" s="19">
        <f t="shared" si="4"/>
        <v>55274495.680000007</v>
      </c>
      <c r="F14" s="20">
        <f t="shared" si="5"/>
        <v>0.84602682513850713</v>
      </c>
      <c r="G14" s="21">
        <v>65262079.57</v>
      </c>
      <c r="H14" s="19">
        <v>64877497.520000003</v>
      </c>
      <c r="I14" s="19">
        <f t="shared" si="6"/>
        <v>384582.04999999702</v>
      </c>
      <c r="J14" s="20">
        <f t="shared" si="7"/>
        <v>0.99410711315768763</v>
      </c>
      <c r="K14" s="19">
        <f t="shared" si="0"/>
        <v>424249908</v>
      </c>
      <c r="L14" s="19">
        <f t="shared" si="1"/>
        <v>368590830.26999998</v>
      </c>
      <c r="M14" s="19">
        <f t="shared" si="2"/>
        <v>55659077.730000019</v>
      </c>
      <c r="N14" s="25">
        <f t="shared" si="3"/>
        <v>0.86880591679468311</v>
      </c>
      <c r="O14" s="10"/>
    </row>
    <row r="15" spans="1:15" s="9" customFormat="1" ht="36.75" customHeight="1" x14ac:dyDescent="0.2">
      <c r="A15" s="17">
        <v>11</v>
      </c>
      <c r="B15" s="18" t="s">
        <v>8</v>
      </c>
      <c r="C15" s="19">
        <v>353337070.91000003</v>
      </c>
      <c r="D15" s="19">
        <v>318468486.63999999</v>
      </c>
      <c r="E15" s="19">
        <f t="shared" si="4"/>
        <v>34868584.270000041</v>
      </c>
      <c r="F15" s="20">
        <f t="shared" si="5"/>
        <v>0.90131637141781373</v>
      </c>
      <c r="G15" s="21">
        <v>65853606.740000002</v>
      </c>
      <c r="H15" s="19">
        <v>66526348.32</v>
      </c>
      <c r="I15" s="19">
        <f t="shared" si="6"/>
        <v>-672741.57999999821</v>
      </c>
      <c r="J15" s="20">
        <f t="shared" si="7"/>
        <v>1.010215713509149</v>
      </c>
      <c r="K15" s="19">
        <f t="shared" si="0"/>
        <v>419190677.65000004</v>
      </c>
      <c r="L15" s="19">
        <f t="shared" si="1"/>
        <v>384994834.95999998</v>
      </c>
      <c r="M15" s="19">
        <f t="shared" si="2"/>
        <v>34195842.690000057</v>
      </c>
      <c r="N15" s="25">
        <f t="shared" si="3"/>
        <v>0.91842413366226716</v>
      </c>
      <c r="O15" s="10"/>
    </row>
    <row r="16" spans="1:15" s="9" customFormat="1" ht="36.75" customHeight="1" x14ac:dyDescent="0.2">
      <c r="A16" s="17">
        <v>12</v>
      </c>
      <c r="B16" s="18" t="s">
        <v>9</v>
      </c>
      <c r="C16" s="19">
        <v>31620027.949999999</v>
      </c>
      <c r="D16" s="19">
        <v>30316734.5</v>
      </c>
      <c r="E16" s="19">
        <f t="shared" si="4"/>
        <v>1303293.4499999993</v>
      </c>
      <c r="F16" s="20">
        <f t="shared" si="5"/>
        <v>0.95878265977307586</v>
      </c>
      <c r="G16" s="21">
        <v>5635691.9900000002</v>
      </c>
      <c r="H16" s="19">
        <v>6061188.9500000002</v>
      </c>
      <c r="I16" s="19">
        <f t="shared" si="6"/>
        <v>-425496.95999999996</v>
      </c>
      <c r="J16" s="20">
        <f t="shared" si="7"/>
        <v>1.0755003929872329</v>
      </c>
      <c r="K16" s="19">
        <f t="shared" si="0"/>
        <v>37255719.939999998</v>
      </c>
      <c r="L16" s="19">
        <f t="shared" si="1"/>
        <v>36377923.450000003</v>
      </c>
      <c r="M16" s="19">
        <f t="shared" si="2"/>
        <v>877796.48999999464</v>
      </c>
      <c r="N16" s="25">
        <f t="shared" si="3"/>
        <v>0.97643861153633116</v>
      </c>
      <c r="O16" s="10"/>
    </row>
    <row r="17" spans="1:48" s="9" customFormat="1" ht="36.75" customHeight="1" x14ac:dyDescent="0.2">
      <c r="A17" s="17">
        <v>13</v>
      </c>
      <c r="B17" s="18" t="s">
        <v>10</v>
      </c>
      <c r="C17" s="19">
        <v>55162925</v>
      </c>
      <c r="D17" s="19">
        <v>52695746.530000001</v>
      </c>
      <c r="E17" s="19">
        <f t="shared" si="4"/>
        <v>2467178.4699999988</v>
      </c>
      <c r="F17" s="20">
        <f t="shared" si="5"/>
        <v>0.95527469817816946</v>
      </c>
      <c r="G17" s="22">
        <v>15933538.98</v>
      </c>
      <c r="H17" s="19">
        <v>15708381.859999999</v>
      </c>
      <c r="I17" s="19">
        <f t="shared" si="6"/>
        <v>225157.12000000104</v>
      </c>
      <c r="J17" s="20">
        <f t="shared" si="7"/>
        <v>0.98586898238472809</v>
      </c>
      <c r="K17" s="19">
        <f t="shared" si="0"/>
        <v>71096463.980000004</v>
      </c>
      <c r="L17" s="19">
        <f t="shared" si="1"/>
        <v>68404128.390000001</v>
      </c>
      <c r="M17" s="19">
        <f t="shared" si="2"/>
        <v>2692335.5900000036</v>
      </c>
      <c r="N17" s="25">
        <f t="shared" si="3"/>
        <v>0.962131230735225</v>
      </c>
      <c r="O17" s="10"/>
    </row>
    <row r="18" spans="1:48" s="9" customFormat="1" ht="36.75" customHeight="1" x14ac:dyDescent="0.2">
      <c r="A18" s="17">
        <v>14</v>
      </c>
      <c r="B18" s="18" t="s">
        <v>11</v>
      </c>
      <c r="C18" s="19">
        <v>121014911.25</v>
      </c>
      <c r="D18" s="19">
        <v>116690079.19</v>
      </c>
      <c r="E18" s="19">
        <f t="shared" si="4"/>
        <v>4324832.0600000024</v>
      </c>
      <c r="F18" s="20">
        <f t="shared" si="5"/>
        <v>0.96426199039996396</v>
      </c>
      <c r="G18" s="22">
        <v>24328290.109999999</v>
      </c>
      <c r="H18" s="19">
        <v>23363944.879999999</v>
      </c>
      <c r="I18" s="19">
        <f t="shared" si="6"/>
        <v>964345.23000000045</v>
      </c>
      <c r="J18" s="20">
        <f t="shared" si="7"/>
        <v>0.96036115873167704</v>
      </c>
      <c r="K18" s="19">
        <f t="shared" si="0"/>
        <v>145343201.36000001</v>
      </c>
      <c r="L18" s="19">
        <f t="shared" si="1"/>
        <v>140054024.06999999</v>
      </c>
      <c r="M18" s="19">
        <f t="shared" si="2"/>
        <v>5289177.2900000215</v>
      </c>
      <c r="N18" s="25">
        <f t="shared" si="3"/>
        <v>0.96360904919866686</v>
      </c>
      <c r="O18" s="10"/>
    </row>
    <row r="19" spans="1:48" s="9" customFormat="1" ht="36.75" customHeight="1" x14ac:dyDescent="0.2">
      <c r="A19" s="17">
        <v>15</v>
      </c>
      <c r="B19" s="18" t="s">
        <v>12</v>
      </c>
      <c r="C19" s="19">
        <v>95992992.459999993</v>
      </c>
      <c r="D19" s="19">
        <v>91360653.989999995</v>
      </c>
      <c r="E19" s="19">
        <f t="shared" si="4"/>
        <v>4632338.4699999988</v>
      </c>
      <c r="F19" s="20">
        <f t="shared" si="5"/>
        <v>0.95174295173754186</v>
      </c>
      <c r="G19" s="22">
        <v>17929488.530000001</v>
      </c>
      <c r="H19" s="19">
        <v>18245162.870000001</v>
      </c>
      <c r="I19" s="19">
        <f t="shared" si="6"/>
        <v>-315674.33999999985</v>
      </c>
      <c r="J19" s="20">
        <f t="shared" si="7"/>
        <v>1.0176064330821153</v>
      </c>
      <c r="K19" s="19">
        <f t="shared" si="0"/>
        <v>113922480.98999999</v>
      </c>
      <c r="L19" s="19">
        <f t="shared" si="1"/>
        <v>109605816.86</v>
      </c>
      <c r="M19" s="19">
        <f t="shared" si="2"/>
        <v>4316664.1299999952</v>
      </c>
      <c r="N19" s="25">
        <f t="shared" si="3"/>
        <v>0.96210875946092755</v>
      </c>
      <c r="O19" s="10"/>
    </row>
    <row r="20" spans="1:48" s="9" customFormat="1" ht="36.75" customHeight="1" x14ac:dyDescent="0.2">
      <c r="A20" s="17">
        <v>16</v>
      </c>
      <c r="B20" s="18" t="s">
        <v>18</v>
      </c>
      <c r="C20" s="19">
        <v>324032542.81</v>
      </c>
      <c r="D20" s="19">
        <v>289476632.64999998</v>
      </c>
      <c r="E20" s="19">
        <f t="shared" si="4"/>
        <v>34555910.160000026</v>
      </c>
      <c r="F20" s="20">
        <f t="shared" si="5"/>
        <v>0.89335666763488553</v>
      </c>
      <c r="G20" s="22">
        <v>57956338.920000002</v>
      </c>
      <c r="H20" s="19">
        <v>57150376.350000001</v>
      </c>
      <c r="I20" s="19">
        <f t="shared" si="6"/>
        <v>805962.5700000003</v>
      </c>
      <c r="J20" s="20">
        <f t="shared" si="7"/>
        <v>0.98609362521824384</v>
      </c>
      <c r="K20" s="19">
        <f t="shared" si="0"/>
        <v>381988881.73000002</v>
      </c>
      <c r="L20" s="19">
        <f t="shared" si="1"/>
        <v>346627009</v>
      </c>
      <c r="M20" s="19">
        <f t="shared" si="2"/>
        <v>35361872.730000019</v>
      </c>
      <c r="N20" s="25">
        <v>0.8222378329081943</v>
      </c>
      <c r="O20" s="10"/>
    </row>
    <row r="21" spans="1:48" s="9" customFormat="1" ht="36.75" customHeight="1" x14ac:dyDescent="0.2">
      <c r="A21" s="17">
        <v>17</v>
      </c>
      <c r="B21" s="18" t="s">
        <v>13</v>
      </c>
      <c r="C21" s="19">
        <v>592941134.87</v>
      </c>
      <c r="D21" s="19">
        <v>540279227.23000002</v>
      </c>
      <c r="E21" s="19">
        <f t="shared" si="4"/>
        <v>52661907.639999986</v>
      </c>
      <c r="F21" s="20">
        <f t="shared" si="5"/>
        <v>0.91118526858227522</v>
      </c>
      <c r="G21" s="22">
        <v>108104595.03</v>
      </c>
      <c r="H21" s="19">
        <v>109341873.81</v>
      </c>
      <c r="I21" s="19">
        <f t="shared" si="6"/>
        <v>-1237278.7800000012</v>
      </c>
      <c r="J21" s="20">
        <f t="shared" si="7"/>
        <v>1.0114452006379251</v>
      </c>
      <c r="K21" s="19">
        <f t="shared" si="0"/>
        <v>701045729.89999998</v>
      </c>
      <c r="L21" s="19">
        <f t="shared" si="1"/>
        <v>649621101.03999996</v>
      </c>
      <c r="M21" s="19">
        <f t="shared" si="2"/>
        <v>51424628.860000014</v>
      </c>
      <c r="N21" s="25">
        <f t="shared" ref="N21:N23" si="8">L21/K21</f>
        <v>0.92664582827237896</v>
      </c>
      <c r="O21" s="10"/>
    </row>
    <row r="22" spans="1:48" s="9" customFormat="1" ht="36.75" customHeight="1" x14ac:dyDescent="0.2">
      <c r="A22" s="17">
        <v>18</v>
      </c>
      <c r="B22" s="18" t="s">
        <v>14</v>
      </c>
      <c r="C22" s="19">
        <v>47215988.340000004</v>
      </c>
      <c r="D22" s="19">
        <v>41790516.520000003</v>
      </c>
      <c r="E22" s="19">
        <f t="shared" si="4"/>
        <v>5425471.8200000003</v>
      </c>
      <c r="F22" s="20">
        <f t="shared" si="5"/>
        <v>0.88509248644905103</v>
      </c>
      <c r="G22" s="22">
        <v>11809789.32</v>
      </c>
      <c r="H22" s="19">
        <v>13782982.109999999</v>
      </c>
      <c r="I22" s="19">
        <f t="shared" si="6"/>
        <v>-1973192.7899999991</v>
      </c>
      <c r="J22" s="20">
        <f t="shared" si="7"/>
        <v>1.1670811169051405</v>
      </c>
      <c r="K22" s="19">
        <f t="shared" si="0"/>
        <v>59025777.660000004</v>
      </c>
      <c r="L22" s="19">
        <f t="shared" si="1"/>
        <v>55573498.630000003</v>
      </c>
      <c r="M22" s="19">
        <f t="shared" si="2"/>
        <v>3452279.0300000012</v>
      </c>
      <c r="N22" s="25">
        <f t="shared" si="8"/>
        <v>0.94151234991115573</v>
      </c>
      <c r="O22" s="10"/>
    </row>
    <row r="23" spans="1:48" s="12" customFormat="1" ht="32.25" customHeight="1" x14ac:dyDescent="0.2">
      <c r="A23" s="27" t="s">
        <v>15</v>
      </c>
      <c r="B23" s="27"/>
      <c r="C23" s="23">
        <f>SUM(C5:C22)</f>
        <v>6218281446.25</v>
      </c>
      <c r="D23" s="23">
        <f t="shared" ref="D23:E23" si="9">SUM(D5:D22)</f>
        <v>5789975097.3099995</v>
      </c>
      <c r="E23" s="23">
        <f t="shared" si="9"/>
        <v>428306348.94000018</v>
      </c>
      <c r="F23" s="24">
        <f t="shared" si="5"/>
        <v>0.93112142757734206</v>
      </c>
      <c r="G23" s="23">
        <f>SUM(G5:G22)</f>
        <v>1189560385.79</v>
      </c>
      <c r="H23" s="23">
        <f t="shared" ref="H23" si="10">H5+H6+H7+H8+H9+H10+H11+H12+H13+H14+H15+H16+H17+H18+H19+H20+H21+H22</f>
        <v>1192011409.3799999</v>
      </c>
      <c r="I23" s="23">
        <f>SUM(I5:I22)</f>
        <v>-2451023.590000011</v>
      </c>
      <c r="J23" s="24">
        <f t="shared" si="7"/>
        <v>1.0020604448662538</v>
      </c>
      <c r="K23" s="23">
        <f>K5+K6+K7+K8+K9+K10+K11+K12+K13+K14+K15+K16+K17+K18+K19+K20+K21+K22</f>
        <v>7407841832.0399971</v>
      </c>
      <c r="L23" s="23">
        <f>L5+L6+L7+L8+L9+L10+L11+L12+L13+L14+L15+L16+L17+L18+L19+L20+L21+L22</f>
        <v>6981986506.6899986</v>
      </c>
      <c r="M23" s="23">
        <f>M5+M6+M7+M8+M9+M10+M11+M12+M13+M14+M15+M16+M17+M18+M19+M20+M21+M22</f>
        <v>425855325.35000026</v>
      </c>
      <c r="N23" s="26">
        <f t="shared" si="8"/>
        <v>0.94251290254226106</v>
      </c>
      <c r="O23" s="11"/>
    </row>
    <row r="24" spans="1:48" ht="17.25" customHeight="1" x14ac:dyDescent="0.2">
      <c r="G24" s="5"/>
      <c r="H24" s="5"/>
      <c r="I24" s="5"/>
      <c r="M24" s="1"/>
    </row>
    <row r="25" spans="1:48" s="4" customFormat="1" ht="20.25" x14ac:dyDescent="0.2">
      <c r="A25" s="6"/>
      <c r="B25" s="9" t="s">
        <v>33</v>
      </c>
      <c r="C25" s="13"/>
      <c r="D25" s="13"/>
      <c r="E25" s="13"/>
      <c r="F25" s="13"/>
      <c r="G25" s="1"/>
      <c r="H25" s="1"/>
      <c r="I25" s="1"/>
      <c r="J25" s="1"/>
      <c r="K25" s="1"/>
      <c r="L25" s="1"/>
      <c r="M25" s="1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 spans="1:48" s="5" customFormat="1" x14ac:dyDescent="0.2"/>
    <row r="27" spans="1:48" s="5" customFormat="1" x14ac:dyDescent="0.2"/>
    <row r="28" spans="1:48" s="5" customFormat="1" x14ac:dyDescent="0.2"/>
    <row r="29" spans="1:48" s="5" customFormat="1" x14ac:dyDescent="0.2"/>
    <row r="30" spans="1:48" s="5" customFormat="1" x14ac:dyDescent="0.2"/>
    <row r="31" spans="1:48" s="5" customFormat="1" x14ac:dyDescent="0.2"/>
    <row r="32" spans="1:48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</sheetData>
  <mergeCells count="10">
    <mergeCell ref="A23:B23"/>
    <mergeCell ref="N3:N4"/>
    <mergeCell ref="A1:M2"/>
    <mergeCell ref="A3:A4"/>
    <mergeCell ref="B3:B4"/>
    <mergeCell ref="C3:E3"/>
    <mergeCell ref="G3:I3"/>
    <mergeCell ref="J3:J4"/>
    <mergeCell ref="K3:M3"/>
    <mergeCell ref="F3:F4"/>
  </mergeCells>
  <pageMargins left="3.937007874015748E-2" right="3.937007874015748E-2" top="0.15748031496062992" bottom="3.937007874015748E-2" header="0.59055118110236227" footer="0.1181102362204724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>Stimulsoft Reports 2014.1.1900 from 10 April 2014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Французова Ирина Васильевна</dc:creator>
  <cp:lastModifiedBy>Кобзева Оксана Витальевна</cp:lastModifiedBy>
  <cp:lastPrinted>2024-03-03T22:19:38Z</cp:lastPrinted>
  <dcterms:created xsi:type="dcterms:W3CDTF">2015-01-16T06:11:54Z</dcterms:created>
  <dcterms:modified xsi:type="dcterms:W3CDTF">2025-01-04T02:35:29Z</dcterms:modified>
</cp:coreProperties>
</file>