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s.chistyakov\Desktop\Новая папка (3)\"/>
    </mc:Choice>
  </mc:AlternateContent>
  <bookViews>
    <workbookView xWindow="0" yWindow="0" windowWidth="20730" windowHeight="9735" tabRatio="487"/>
  </bookViews>
  <sheets>
    <sheet name="МКД" sheetId="23" r:id="rId1"/>
  </sheets>
  <definedNames>
    <definedName name="_xlnm._FilterDatabase" localSheetId="0" hidden="1">МКД!$A$4:$R$1162</definedName>
    <definedName name="_xlnm.Print_Titles" localSheetId="0">МКД!$1:$4</definedName>
    <definedName name="_xlnm.Print_Area" localSheetId="0">МКД!$A$1:$J$1167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7" i="23" l="1"/>
  <c r="J336" i="23" l="1"/>
  <c r="J80" i="23"/>
  <c r="J59" i="23" l="1"/>
  <c r="G13" i="23" l="1"/>
  <c r="G37" i="23"/>
  <c r="G1160" i="23" l="1"/>
  <c r="G1158" i="23"/>
  <c r="G1156" i="23"/>
  <c r="G1154" i="23"/>
  <c r="G1076" i="23"/>
  <c r="G1074" i="23"/>
  <c r="G1072" i="23"/>
  <c r="G1070" i="23"/>
  <c r="G1066" i="23"/>
  <c r="G904" i="23"/>
  <c r="G902" i="23"/>
  <c r="G900" i="23"/>
  <c r="G897" i="23"/>
  <c r="G891" i="23"/>
  <c r="G760" i="23"/>
  <c r="G709" i="23"/>
  <c r="G707" i="23"/>
  <c r="G705" i="23"/>
  <c r="G703" i="23"/>
  <c r="G701" i="23"/>
  <c r="G699" i="23"/>
  <c r="G697" i="23"/>
  <c r="G692" i="23"/>
  <c r="G688" i="23"/>
  <c r="G686" i="23"/>
  <c r="G684" i="23"/>
  <c r="G678" i="23"/>
  <c r="G673" i="23"/>
  <c r="G671" i="23"/>
  <c r="G668" i="23"/>
  <c r="G660" i="23"/>
  <c r="G652" i="23"/>
  <c r="G650" i="23"/>
  <c r="G641" i="23"/>
  <c r="G639" i="23"/>
  <c r="G637" i="23"/>
  <c r="G619" i="23"/>
  <c r="G610" i="23"/>
  <c r="G607" i="23"/>
  <c r="G604" i="23"/>
  <c r="G458" i="23"/>
  <c r="G460" i="23"/>
  <c r="G465" i="23"/>
  <c r="G468" i="23"/>
  <c r="G471" i="23"/>
  <c r="G474" i="23"/>
  <c r="G477" i="23"/>
  <c r="G481" i="23"/>
  <c r="G663" i="23"/>
  <c r="G658" i="23"/>
  <c r="G655" i="23"/>
  <c r="G484" i="23"/>
  <c r="G453" i="23"/>
  <c r="G449" i="23"/>
  <c r="G445" i="23"/>
  <c r="G442" i="23"/>
  <c r="G437" i="23"/>
  <c r="G428" i="23"/>
  <c r="G426" i="23"/>
  <c r="G424" i="23"/>
  <c r="G411" i="23"/>
  <c r="G406" i="23"/>
  <c r="G401" i="23"/>
  <c r="G396" i="23"/>
  <c r="G391" i="23"/>
  <c r="G386" i="23"/>
  <c r="G381" i="23"/>
  <c r="G323" i="23"/>
  <c r="G318" i="23"/>
  <c r="G100" i="23"/>
  <c r="G98" i="23"/>
  <c r="G92" i="23"/>
  <c r="G86" i="23"/>
  <c r="G80" i="23"/>
  <c r="G73" i="23"/>
  <c r="G64" i="23"/>
  <c r="G59" i="23"/>
  <c r="G47" i="23"/>
  <c r="G42" i="23"/>
  <c r="G28" i="23"/>
  <c r="G23" i="23"/>
  <c r="G20" i="23"/>
  <c r="G15" i="23"/>
  <c r="G11" i="23"/>
  <c r="G49" i="23" l="1"/>
  <c r="G102" i="23"/>
  <c r="G486" i="23"/>
  <c r="J216" i="23"/>
  <c r="I486" i="23" l="1"/>
  <c r="H486" i="23"/>
  <c r="F486" i="23"/>
  <c r="E486" i="23"/>
  <c r="I455" i="23"/>
  <c r="F455" i="23"/>
  <c r="H455" i="23"/>
  <c r="E455" i="23" l="1"/>
  <c r="J428" i="23"/>
  <c r="D428" i="23"/>
  <c r="D426" i="23"/>
  <c r="J426" i="23"/>
  <c r="J481" i="23" l="1"/>
  <c r="D481" i="23"/>
  <c r="J477" i="23"/>
  <c r="D477" i="23"/>
  <c r="J484" i="23"/>
  <c r="D484" i="23"/>
  <c r="J92" i="23" l="1"/>
  <c r="J64" i="23" l="1"/>
  <c r="G763" i="23" l="1"/>
  <c r="J100" i="23" l="1"/>
  <c r="J102" i="23" s="1"/>
  <c r="I1162" i="23" l="1"/>
  <c r="H1162" i="23"/>
  <c r="F1162" i="23"/>
  <c r="E1162" i="23"/>
  <c r="I788" i="23"/>
  <c r="H788" i="23"/>
  <c r="F788" i="23"/>
  <c r="E788" i="23"/>
  <c r="I756" i="23"/>
  <c r="H756" i="23"/>
  <c r="F756" i="23"/>
  <c r="E756" i="23"/>
  <c r="I711" i="23"/>
  <c r="H711" i="23"/>
  <c r="F711" i="23"/>
  <c r="E711" i="23"/>
  <c r="I634" i="23"/>
  <c r="H634" i="23"/>
  <c r="F634" i="23"/>
  <c r="E634" i="23"/>
  <c r="I583" i="23"/>
  <c r="H583" i="23"/>
  <c r="F583" i="23"/>
  <c r="E583" i="23"/>
  <c r="I540" i="23"/>
  <c r="H540" i="23"/>
  <c r="F540" i="23"/>
  <c r="E540" i="23"/>
  <c r="I503" i="23"/>
  <c r="H503" i="23"/>
  <c r="F503" i="23"/>
  <c r="E503" i="23"/>
  <c r="I413" i="23"/>
  <c r="H413" i="23"/>
  <c r="F413" i="23"/>
  <c r="E413" i="23"/>
  <c r="I325" i="23" l="1"/>
  <c r="H325" i="23"/>
  <c r="F325" i="23"/>
  <c r="E325" i="23"/>
  <c r="I349" i="23"/>
  <c r="H349" i="23"/>
  <c r="F349" i="23"/>
  <c r="E349" i="23"/>
  <c r="I286" i="23"/>
  <c r="H286" i="23"/>
  <c r="F286" i="23"/>
  <c r="E286" i="23"/>
  <c r="D282" i="23"/>
  <c r="J276" i="23"/>
  <c r="G276" i="23"/>
  <c r="D276" i="23"/>
  <c r="D270" i="23"/>
  <c r="I261" i="23"/>
  <c r="H261" i="23"/>
  <c r="F261" i="23"/>
  <c r="E261" i="23"/>
  <c r="I231" i="23"/>
  <c r="H231" i="23"/>
  <c r="F231" i="23"/>
  <c r="E231" i="23"/>
  <c r="I156" i="23"/>
  <c r="H156" i="23"/>
  <c r="F156" i="23"/>
  <c r="E156" i="23"/>
  <c r="I102" i="23"/>
  <c r="H102" i="23"/>
  <c r="F102" i="23"/>
  <c r="E102" i="23"/>
  <c r="I107" i="23"/>
  <c r="H107" i="23"/>
  <c r="F107" i="23"/>
  <c r="E107" i="23"/>
  <c r="J49" i="23"/>
  <c r="I49" i="23"/>
  <c r="H49" i="23"/>
  <c r="F49" i="23"/>
  <c r="E49" i="23"/>
  <c r="D67" i="23"/>
  <c r="D59" i="23"/>
  <c r="D56" i="23"/>
  <c r="D34" i="23" l="1"/>
  <c r="D31" i="23"/>
  <c r="D900" i="23" l="1"/>
  <c r="D1123" i="23" l="1"/>
  <c r="D1119" i="23"/>
  <c r="D1107" i="23"/>
  <c r="D1084" i="23" l="1"/>
  <c r="D1064" i="23"/>
  <c r="J1034" i="23"/>
  <c r="D1034" i="23"/>
  <c r="D1016" i="23"/>
  <c r="D996" i="23"/>
  <c r="D992" i="23"/>
  <c r="D945" i="23"/>
  <c r="D937" i="23"/>
  <c r="D933" i="23"/>
  <c r="D919" i="23"/>
  <c r="D909" i="23"/>
  <c r="D897" i="23"/>
  <c r="D860" i="23"/>
  <c r="D832" i="23"/>
  <c r="D803" i="23"/>
  <c r="D786" i="23"/>
  <c r="D781" i="23"/>
  <c r="D776" i="23"/>
  <c r="D754" i="23"/>
  <c r="D749" i="23"/>
  <c r="D744" i="23"/>
  <c r="D697" i="23"/>
  <c r="D709" i="23"/>
  <c r="J709" i="23"/>
  <c r="D684" i="23"/>
  <c r="D668" i="23"/>
  <c r="D650" i="23" l="1"/>
  <c r="D629" i="23"/>
  <c r="D601" i="23"/>
  <c r="D595" i="23"/>
  <c r="D587" i="23"/>
  <c r="D581" i="23"/>
  <c r="D575" i="23"/>
  <c r="D569" i="23"/>
  <c r="D558" i="23"/>
  <c r="D555" i="23"/>
  <c r="D550" i="23"/>
  <c r="D536" i="23"/>
  <c r="D533" i="23"/>
  <c r="D528" i="23"/>
  <c r="D519" i="23"/>
  <c r="D512" i="23"/>
  <c r="J501" i="23"/>
  <c r="G501" i="23"/>
  <c r="J498" i="23"/>
  <c r="G498" i="23"/>
  <c r="J495" i="23"/>
  <c r="G495" i="23"/>
  <c r="J491" i="23"/>
  <c r="G491" i="23"/>
  <c r="D501" i="23"/>
  <c r="D498" i="23"/>
  <c r="D495" i="23"/>
  <c r="D491" i="23"/>
  <c r="D465" i="23"/>
  <c r="D453" i="23"/>
  <c r="D449" i="23"/>
  <c r="D442" i="23"/>
  <c r="D437" i="23"/>
  <c r="D431" i="23"/>
  <c r="D424" i="23"/>
  <c r="D411" i="23"/>
  <c r="D406" i="23"/>
  <c r="D401" i="23"/>
  <c r="D396" i="23"/>
  <c r="D391" i="23"/>
  <c r="D386" i="23"/>
  <c r="D381" i="23"/>
  <c r="D323" i="23"/>
  <c r="D318" i="23"/>
  <c r="D305" i="23"/>
  <c r="D299" i="23"/>
  <c r="D294" i="23"/>
  <c r="D347" i="23"/>
  <c r="D336" i="23"/>
  <c r="D329" i="23"/>
  <c r="G503" i="23" l="1"/>
  <c r="J503" i="23"/>
  <c r="D503" i="23"/>
  <c r="D256" i="23" l="1"/>
  <c r="D250" i="23"/>
  <c r="D244" i="23"/>
  <c r="D238" i="23"/>
  <c r="D185" i="23"/>
  <c r="D147" i="23"/>
  <c r="J197" i="23" l="1"/>
  <c r="D197" i="23"/>
  <c r="D142" i="23"/>
  <c r="D100" i="23" l="1"/>
  <c r="D98" i="23"/>
  <c r="D92" i="23"/>
  <c r="D86" i="23"/>
  <c r="D80" i="23"/>
  <c r="D73" i="23"/>
  <c r="D64" i="23"/>
  <c r="D15" i="23" l="1"/>
  <c r="D47" i="23"/>
  <c r="D42" i="23"/>
  <c r="D37" i="23"/>
  <c r="D28" i="23"/>
  <c r="D23" i="23"/>
  <c r="D20" i="23"/>
  <c r="D13" i="23" l="1"/>
  <c r="D11" i="23"/>
  <c r="D49" i="23" l="1"/>
  <c r="J632" i="23"/>
  <c r="J897" i="23" l="1"/>
  <c r="J1152" i="23" l="1"/>
  <c r="G1152" i="23"/>
  <c r="D1152" i="23"/>
  <c r="D972" i="23" l="1"/>
  <c r="D921" i="23" l="1"/>
  <c r="J424" i="23" l="1"/>
  <c r="J453" i="23"/>
  <c r="J967" i="23" l="1"/>
  <c r="J965" i="23"/>
  <c r="J960" i="23"/>
  <c r="J957" i="23"/>
  <c r="J948" i="23"/>
  <c r="J937" i="23"/>
  <c r="J391" i="23" l="1"/>
  <c r="J1060" i="23" l="1"/>
  <c r="J972" i="23" l="1"/>
  <c r="J912" i="23"/>
  <c r="G417" i="23" l="1"/>
  <c r="G420" i="23"/>
  <c r="G431" i="23"/>
  <c r="G159" i="23"/>
  <c r="G161" i="23"/>
  <c r="G164" i="23"/>
  <c r="G172" i="23"/>
  <c r="G188" i="23"/>
  <c r="G200" i="23"/>
  <c r="G202" i="23"/>
  <c r="G216" i="23"/>
  <c r="G223" i="23"/>
  <c r="G226" i="23"/>
  <c r="G229" i="23"/>
  <c r="G455" i="23" l="1"/>
  <c r="J474" i="23"/>
  <c r="J904" i="23" l="1"/>
  <c r="J996" i="23" l="1"/>
  <c r="G996" i="23"/>
  <c r="G1107" i="23"/>
  <c r="J1107" i="23"/>
  <c r="J978" i="23" l="1"/>
  <c r="J1074" i="23"/>
  <c r="J1044" i="23" l="1"/>
  <c r="J1040" i="23"/>
  <c r="J1038" i="23"/>
  <c r="J980" i="23"/>
  <c r="J1028" i="23"/>
  <c r="J1025" i="23"/>
  <c r="J1021" i="23"/>
  <c r="J1012" i="23"/>
  <c r="J1010" i="23"/>
  <c r="J1001" i="23"/>
  <c r="J998" i="23"/>
  <c r="J992" i="23"/>
  <c r="J985" i="23"/>
  <c r="J880" i="23"/>
  <c r="J1030" i="23"/>
  <c r="J886" i="23"/>
  <c r="J1135" i="23"/>
  <c r="J982" i="23"/>
  <c r="J976" i="23"/>
  <c r="J1072" i="23" l="1"/>
  <c r="J1154" i="23" l="1"/>
  <c r="J1144" i="23"/>
  <c r="D1056" i="23" l="1"/>
  <c r="D1072" i="23"/>
  <c r="D1095" i="23"/>
  <c r="D1103" i="23"/>
  <c r="D826" i="23"/>
  <c r="D824" i="23"/>
  <c r="D809" i="23"/>
  <c r="D807" i="23"/>
  <c r="D805" i="23"/>
  <c r="D800" i="23"/>
  <c r="D796" i="23"/>
  <c r="D792" i="23"/>
  <c r="D1160" i="23"/>
  <c r="D1158" i="23"/>
  <c r="D1156" i="23"/>
  <c r="D1154" i="23"/>
  <c r="D1150" i="23"/>
  <c r="D1147" i="23"/>
  <c r="D1144" i="23"/>
  <c r="D1139" i="23"/>
  <c r="D1135" i="23"/>
  <c r="D1132" i="23"/>
  <c r="D1097" i="23"/>
  <c r="D1076" i="23"/>
  <c r="D1074" i="23"/>
  <c r="D1060" i="23"/>
  <c r="D1054" i="23"/>
  <c r="D1052" i="23"/>
  <c r="D1048" i="23"/>
  <c r="D1042" i="23"/>
  <c r="D1036" i="23"/>
  <c r="D1038" i="23"/>
  <c r="D1030" i="23"/>
  <c r="D1028" i="23"/>
  <c r="D1025" i="23"/>
  <c r="D1021" i="23"/>
  <c r="D1012" i="23"/>
  <c r="D1010" i="23"/>
  <c r="D1001" i="23"/>
  <c r="D998" i="23"/>
  <c r="D985" i="23"/>
  <c r="D982" i="23"/>
  <c r="D980" i="23"/>
  <c r="D978" i="23"/>
  <c r="D976" i="23"/>
  <c r="D974" i="23"/>
  <c r="D967" i="23"/>
  <c r="D965" i="23"/>
  <c r="D957" i="23"/>
  <c r="D948" i="23"/>
  <c r="D929" i="23"/>
  <c r="D927" i="23"/>
  <c r="D923" i="23"/>
  <c r="D904" i="23"/>
  <c r="D902" i="23"/>
  <c r="D891" i="23"/>
  <c r="D886" i="23"/>
  <c r="D880" i="23"/>
  <c r="D878" i="23"/>
  <c r="D876" i="23"/>
  <c r="D874" i="23"/>
  <c r="D872" i="23"/>
  <c r="D869" i="23"/>
  <c r="D865" i="23"/>
  <c r="D841" i="23"/>
  <c r="D828" i="23"/>
  <c r="D771" i="23"/>
  <c r="D769" i="23"/>
  <c r="D766" i="23"/>
  <c r="D763" i="23"/>
  <c r="D760" i="23"/>
  <c r="D538" i="23"/>
  <c r="D523" i="23"/>
  <c r="D788" i="23" l="1"/>
  <c r="D474" i="23"/>
  <c r="G105" i="23" l="1"/>
  <c r="G107" i="23" s="1"/>
  <c r="G1034" i="23"/>
  <c r="J1147" i="23" l="1"/>
  <c r="J1150" i="23"/>
  <c r="J1115" i="23" l="1"/>
  <c r="J284" i="23"/>
  <c r="J270" i="23"/>
  <c r="J264" i="23"/>
  <c r="J286" i="23" l="1"/>
  <c r="J1048" i="23"/>
  <c r="J909" i="23"/>
  <c r="J891" i="23"/>
  <c r="J1123" i="23" l="1"/>
  <c r="J1119" i="23"/>
  <c r="J1112" i="23"/>
  <c r="J1110" i="23"/>
  <c r="J1103" i="23"/>
  <c r="J1095" i="23"/>
  <c r="J1076" i="23"/>
  <c r="J1064" i="23"/>
  <c r="J1056" i="23"/>
  <c r="J1054" i="23"/>
  <c r="J1052" i="23"/>
  <c r="J933" i="23"/>
  <c r="J929" i="23"/>
  <c r="J927" i="23"/>
  <c r="J923" i="23"/>
  <c r="J921" i="23"/>
  <c r="J902" i="23"/>
  <c r="J884" i="23"/>
  <c r="J878" i="23"/>
  <c r="J872" i="23"/>
  <c r="J869" i="23"/>
  <c r="J1132" i="23"/>
  <c r="J1042" i="23"/>
  <c r="J865" i="23"/>
  <c r="J841" i="23"/>
  <c r="J826" i="23"/>
  <c r="J824" i="23"/>
  <c r="J816" i="23"/>
  <c r="J805" i="23"/>
  <c r="J803" i="23"/>
  <c r="J800" i="23"/>
  <c r="J838" i="23"/>
  <c r="J828" i="23"/>
  <c r="J376" i="23" l="1"/>
  <c r="G376" i="23"/>
  <c r="D376" i="23"/>
  <c r="J371" i="23"/>
  <c r="G371" i="23"/>
  <c r="D371" i="23"/>
  <c r="J1158" i="23" l="1"/>
  <c r="J876" i="23" l="1"/>
  <c r="J820" i="23" l="1"/>
  <c r="J1139" i="23" l="1"/>
  <c r="J955" i="23" l="1"/>
  <c r="J953" i="23"/>
  <c r="J874" i="23"/>
  <c r="J1160" i="23" l="1"/>
  <c r="J970" i="23"/>
  <c r="J860" i="23" l="1"/>
  <c r="J950" i="23"/>
  <c r="J1088" i="23" l="1"/>
  <c r="J1084" i="23"/>
  <c r="J900" i="23"/>
  <c r="J974" i="23"/>
  <c r="J754" i="23"/>
  <c r="J715" i="23"/>
  <c r="J721" i="23"/>
  <c r="J727" i="23"/>
  <c r="J733" i="23"/>
  <c r="J744" i="23"/>
  <c r="J749" i="23"/>
  <c r="J736" i="23"/>
  <c r="J739" i="23"/>
  <c r="J756" i="23" l="1"/>
  <c r="J786" i="23"/>
  <c r="J776" i="23"/>
  <c r="J771" i="23"/>
  <c r="J769" i="23"/>
  <c r="J766" i="23"/>
  <c r="J763" i="23"/>
  <c r="J760" i="23"/>
  <c r="J471" i="23"/>
  <c r="J468" i="23"/>
  <c r="J465" i="23"/>
  <c r="J460" i="23"/>
  <c r="J458" i="23"/>
  <c r="J259" i="23"/>
  <c r="J256" i="23"/>
  <c r="J250" i="23"/>
  <c r="J244" i="23"/>
  <c r="J238" i="23"/>
  <c r="J486" i="23" l="1"/>
  <c r="J788" i="23"/>
  <c r="J261" i="23"/>
  <c r="J1097" i="23" l="1"/>
  <c r="J844" i="23" l="1"/>
  <c r="J629" i="23" l="1"/>
  <c r="J1080" i="23" l="1"/>
  <c r="J822" i="23"/>
  <c r="J818" i="23"/>
  <c r="J814" i="23"/>
  <c r="J812" i="23"/>
  <c r="J796" i="23"/>
  <c r="J792" i="23"/>
  <c r="J604" i="23" l="1"/>
  <c r="J601" i="23"/>
  <c r="J595" i="23"/>
  <c r="J590" i="23"/>
  <c r="J587" i="23"/>
  <c r="J1130" i="23" l="1"/>
  <c r="J1127" i="23"/>
  <c r="J445" i="23"/>
  <c r="J420" i="23"/>
  <c r="J417" i="23"/>
  <c r="J1016" i="23" l="1"/>
  <c r="J945" i="23"/>
  <c r="J939" i="23"/>
  <c r="J807" i="23" l="1"/>
  <c r="J563" i="23"/>
  <c r="J561" i="23"/>
  <c r="J558" i="23"/>
  <c r="J555" i="23"/>
  <c r="J545" i="23"/>
  <c r="J543" i="23"/>
  <c r="J142" i="23"/>
  <c r="J963" i="23" l="1"/>
  <c r="J919" i="23"/>
  <c r="J855" i="23"/>
  <c r="J671" i="23"/>
  <c r="J673" i="23"/>
  <c r="J1078" i="23"/>
  <c r="J1070" i="23"/>
  <c r="J1066" i="23"/>
  <c r="J916" i="23"/>
  <c r="J914" i="23"/>
  <c r="J847" i="23"/>
  <c r="J406" i="23"/>
  <c r="J401" i="23"/>
  <c r="J396" i="23"/>
  <c r="J386" i="23"/>
  <c r="J381" i="23"/>
  <c r="J374" i="23"/>
  <c r="J360" i="23"/>
  <c r="J1003" i="23" l="1"/>
  <c r="J1142" i="23" l="1"/>
  <c r="J1156" i="23" l="1"/>
  <c r="J1090" i="23"/>
  <c r="J1036" i="23"/>
  <c r="J852" i="23"/>
  <c r="J834" i="23"/>
  <c r="J832" i="23"/>
  <c r="J809" i="23"/>
  <c r="J707" i="23"/>
  <c r="J705" i="23"/>
  <c r="J703" i="23"/>
  <c r="J701" i="23"/>
  <c r="J699" i="23"/>
  <c r="J697" i="23"/>
  <c r="J692" i="23"/>
  <c r="J688" i="23"/>
  <c r="J686" i="23"/>
  <c r="J684" i="23"/>
  <c r="J678" i="23"/>
  <c r="J676" i="23"/>
  <c r="J668" i="23"/>
  <c r="J663" i="23"/>
  <c r="J660" i="23"/>
  <c r="J658" i="23"/>
  <c r="J655" i="23"/>
  <c r="J652" i="23"/>
  <c r="J650" i="23"/>
  <c r="J644" i="23"/>
  <c r="J641" i="23"/>
  <c r="J639" i="23"/>
  <c r="J637" i="23"/>
  <c r="J1162" i="23" l="1"/>
  <c r="J711" i="23"/>
  <c r="J622" i="23"/>
  <c r="J619" i="23"/>
  <c r="J617" i="23"/>
  <c r="J610" i="23"/>
  <c r="J607" i="23"/>
  <c r="J581" i="23"/>
  <c r="J575" i="23"/>
  <c r="J569" i="23"/>
  <c r="J550" i="23"/>
  <c r="J583" i="23" l="1"/>
  <c r="J634" i="23"/>
  <c r="J508" i="23"/>
  <c r="J506" i="23"/>
  <c r="J538" i="23" l="1"/>
  <c r="J536" i="23"/>
  <c r="J533" i="23"/>
  <c r="J530" i="23"/>
  <c r="J528" i="23"/>
  <c r="J523" i="23"/>
  <c r="J521" i="23"/>
  <c r="J519" i="23"/>
  <c r="J514" i="23"/>
  <c r="J512" i="23"/>
  <c r="J449" i="23"/>
  <c r="J442" i="23"/>
  <c r="J437" i="23"/>
  <c r="J431" i="23"/>
  <c r="J455" i="23" l="1"/>
  <c r="J540" i="23"/>
  <c r="J411" i="23"/>
  <c r="J368" i="23"/>
  <c r="J362" i="23"/>
  <c r="J357" i="23"/>
  <c r="J353" i="23"/>
  <c r="J329" i="23"/>
  <c r="J340" i="23"/>
  <c r="J338" i="23"/>
  <c r="J323" i="23"/>
  <c r="J318" i="23"/>
  <c r="J313" i="23"/>
  <c r="J310" i="23"/>
  <c r="J307" i="23"/>
  <c r="J305" i="23"/>
  <c r="J299" i="23"/>
  <c r="J294" i="23"/>
  <c r="J229" i="23"/>
  <c r="J226" i="23"/>
  <c r="J223" i="23"/>
  <c r="J209" i="23"/>
  <c r="J202" i="23"/>
  <c r="J200" i="23"/>
  <c r="J194" i="23"/>
  <c r="J191" i="23"/>
  <c r="J188" i="23"/>
  <c r="J185" i="23"/>
  <c r="J325" i="23" l="1"/>
  <c r="J413" i="23"/>
  <c r="J349" i="23"/>
  <c r="J182" i="23"/>
  <c r="J179" i="23"/>
  <c r="J176" i="23"/>
  <c r="J172" i="23"/>
  <c r="J166" i="23"/>
  <c r="J164" i="23"/>
  <c r="J161" i="23"/>
  <c r="J159" i="23"/>
  <c r="J154" i="23"/>
  <c r="J152" i="23"/>
  <c r="J147" i="23"/>
  <c r="J139" i="23"/>
  <c r="J137" i="23"/>
  <c r="J131" i="23"/>
  <c r="J128" i="23"/>
  <c r="J125" i="23"/>
  <c r="J122" i="23"/>
  <c r="J119" i="23"/>
  <c r="J117" i="23"/>
  <c r="J112" i="23"/>
  <c r="J156" i="23" l="1"/>
  <c r="J231" i="23"/>
  <c r="J105" i="23"/>
  <c r="J107" i="23" s="1"/>
  <c r="J4" i="23" l="1"/>
  <c r="G826" i="23" l="1"/>
  <c r="G338" i="23" l="1"/>
  <c r="D182" i="23" l="1"/>
  <c r="D159" i="23" l="1"/>
  <c r="D223" i="23"/>
  <c r="D166" i="23"/>
  <c r="D216" i="23"/>
  <c r="D172" i="23"/>
  <c r="D161" i="23"/>
  <c r="D202" i="23"/>
  <c r="D226" i="23"/>
  <c r="D164" i="23"/>
  <c r="D188" i="23"/>
  <c r="D209" i="23"/>
  <c r="D229" i="23"/>
  <c r="D191" i="23" l="1"/>
  <c r="D194" i="23" l="1"/>
  <c r="D176" i="23"/>
  <c r="D179" i="23"/>
  <c r="G191" i="23"/>
  <c r="D458" i="23" l="1"/>
  <c r="G1150" i="23"/>
  <c r="G1147" i="23"/>
  <c r="G1060" i="23"/>
  <c r="G1036" i="23"/>
  <c r="G978" i="23"/>
  <c r="G972" i="23"/>
  <c r="G886" i="23"/>
  <c r="G855" i="23"/>
  <c r="D855" i="23"/>
  <c r="G852" i="23"/>
  <c r="D852" i="23"/>
  <c r="G809" i="23"/>
  <c r="G786" i="23"/>
  <c r="G781" i="23"/>
  <c r="G776" i="23"/>
  <c r="G771" i="23"/>
  <c r="G769" i="23"/>
  <c r="G766" i="23"/>
  <c r="G788" i="23" l="1"/>
  <c r="G754" i="23"/>
  <c r="G749" i="23"/>
  <c r="G744" i="23"/>
  <c r="G739" i="23"/>
  <c r="D739" i="23"/>
  <c r="G736" i="23"/>
  <c r="D736" i="23"/>
  <c r="G733" i="23"/>
  <c r="D733" i="23"/>
  <c r="G727" i="23"/>
  <c r="D727" i="23"/>
  <c r="G721" i="23"/>
  <c r="D721" i="23"/>
  <c r="G715" i="23"/>
  <c r="D715" i="23"/>
  <c r="D707" i="23"/>
  <c r="D705" i="23"/>
  <c r="D703" i="23"/>
  <c r="D701" i="23"/>
  <c r="D699" i="23"/>
  <c r="D692" i="23"/>
  <c r="D688" i="23"/>
  <c r="D686" i="23"/>
  <c r="D678" i="23"/>
  <c r="G676" i="23"/>
  <c r="D676" i="23"/>
  <c r="D673" i="23"/>
  <c r="D671" i="23"/>
  <c r="D663" i="23"/>
  <c r="D660" i="23"/>
  <c r="D658" i="23"/>
  <c r="D655" i="23"/>
  <c r="D652" i="23"/>
  <c r="G644" i="23"/>
  <c r="D644" i="23"/>
  <c r="D641" i="23"/>
  <c r="D639" i="23"/>
  <c r="D637" i="23"/>
  <c r="G711" i="23" l="1"/>
  <c r="D756" i="23"/>
  <c r="D711" i="23"/>
  <c r="G756" i="23"/>
  <c r="G632" i="23"/>
  <c r="D632" i="23"/>
  <c r="G629" i="23"/>
  <c r="G622" i="23"/>
  <c r="D622" i="23"/>
  <c r="D619" i="23"/>
  <c r="G617" i="23"/>
  <c r="D617" i="23"/>
  <c r="D610" i="23"/>
  <c r="D607" i="23"/>
  <c r="D604" i="23"/>
  <c r="G601" i="23"/>
  <c r="G595" i="23"/>
  <c r="G590" i="23"/>
  <c r="D590" i="23"/>
  <c r="G587" i="23"/>
  <c r="G634" i="23" l="1"/>
  <c r="D634" i="23"/>
  <c r="G581" i="23"/>
  <c r="G575" i="23"/>
  <c r="G569" i="23"/>
  <c r="G563" i="23"/>
  <c r="D563" i="23"/>
  <c r="G561" i="23"/>
  <c r="D561" i="23"/>
  <c r="G558" i="23"/>
  <c r="G555" i="23"/>
  <c r="G550" i="23"/>
  <c r="G545" i="23"/>
  <c r="D545" i="23"/>
  <c r="G543" i="23"/>
  <c r="D543" i="23"/>
  <c r="D471" i="23"/>
  <c r="D468" i="23"/>
  <c r="D460" i="23"/>
  <c r="D445" i="23"/>
  <c r="D486" i="23" l="1"/>
  <c r="D583" i="23"/>
  <c r="G583" i="23"/>
  <c r="D420" i="23"/>
  <c r="D417" i="23"/>
  <c r="G374" i="23"/>
  <c r="D374" i="23"/>
  <c r="G360" i="23"/>
  <c r="D360" i="23"/>
  <c r="G347" i="23"/>
  <c r="G340" i="23"/>
  <c r="D340" i="23"/>
  <c r="D338" i="23"/>
  <c r="G336" i="23"/>
  <c r="G329" i="23"/>
  <c r="G310" i="23"/>
  <c r="D310" i="23"/>
  <c r="G313" i="23"/>
  <c r="D313" i="23"/>
  <c r="G307" i="23"/>
  <c r="D307" i="23"/>
  <c r="G305" i="23"/>
  <c r="G299" i="23"/>
  <c r="G294" i="23"/>
  <c r="G284" i="23"/>
  <c r="D284" i="23"/>
  <c r="G270" i="23"/>
  <c r="G264" i="23"/>
  <c r="D264" i="23"/>
  <c r="G259" i="23"/>
  <c r="D259" i="23"/>
  <c r="D261" i="23" s="1"/>
  <c r="G256" i="23"/>
  <c r="G250" i="23"/>
  <c r="G244" i="23"/>
  <c r="G238" i="23"/>
  <c r="G197" i="23"/>
  <c r="G194" i="23"/>
  <c r="G182" i="23"/>
  <c r="G179" i="23"/>
  <c r="G176" i="23"/>
  <c r="G154" i="23"/>
  <c r="D154" i="23"/>
  <c r="G152" i="23"/>
  <c r="D152" i="23"/>
  <c r="G147" i="23"/>
  <c r="G142" i="23"/>
  <c r="G139" i="23"/>
  <c r="D139" i="23"/>
  <c r="G137" i="23"/>
  <c r="D137" i="23"/>
  <c r="G131" i="23"/>
  <c r="D131" i="23"/>
  <c r="G128" i="23"/>
  <c r="D128" i="23"/>
  <c r="G125" i="23"/>
  <c r="D125" i="23"/>
  <c r="G122" i="23"/>
  <c r="D122" i="23"/>
  <c r="G119" i="23"/>
  <c r="D119" i="23"/>
  <c r="G117" i="23"/>
  <c r="D117" i="23"/>
  <c r="G112" i="23"/>
  <c r="D112" i="23"/>
  <c r="G261" i="23" l="1"/>
  <c r="D455" i="23"/>
  <c r="D349" i="23"/>
  <c r="D325" i="23"/>
  <c r="G325" i="23"/>
  <c r="G349" i="23"/>
  <c r="D286" i="23"/>
  <c r="G286" i="23"/>
  <c r="D156" i="23"/>
  <c r="G156" i="23"/>
  <c r="G792" i="23"/>
  <c r="G796" i="23"/>
  <c r="G800" i="23"/>
  <c r="G803" i="23"/>
  <c r="G805" i="23"/>
  <c r="G807" i="23"/>
  <c r="G812" i="23"/>
  <c r="D812" i="23"/>
  <c r="G814" i="23"/>
  <c r="D814" i="23"/>
  <c r="G816" i="23"/>
  <c r="D816" i="23"/>
  <c r="G818" i="23"/>
  <c r="D818" i="23"/>
  <c r="G820" i="23"/>
  <c r="D820" i="23"/>
  <c r="G822" i="23"/>
  <c r="D822" i="23"/>
  <c r="G824" i="23"/>
  <c r="G828" i="23"/>
  <c r="G834" i="23"/>
  <c r="D834" i="23"/>
  <c r="G838" i="23"/>
  <c r="D838" i="23"/>
  <c r="G841" i="23"/>
  <c r="G844" i="23"/>
  <c r="D844" i="23"/>
  <c r="G847" i="23"/>
  <c r="D847" i="23"/>
  <c r="G860" i="23"/>
  <c r="G865" i="23"/>
  <c r="G869" i="23"/>
  <c r="G872" i="23"/>
  <c r="G874" i="23"/>
  <c r="G876" i="23"/>
  <c r="G878" i="23"/>
  <c r="G880" i="23"/>
  <c r="G884" i="23"/>
  <c r="D884" i="23"/>
  <c r="G909" i="23"/>
  <c r="G912" i="23"/>
  <c r="D912" i="23"/>
  <c r="G914" i="23"/>
  <c r="D914" i="23"/>
  <c r="G916" i="23"/>
  <c r="D916" i="23"/>
  <c r="G919" i="23"/>
  <c r="G921" i="23"/>
  <c r="G923" i="23"/>
  <c r="G925" i="23"/>
  <c r="D925" i="23"/>
  <c r="G927" i="23"/>
  <c r="G929" i="23"/>
  <c r="G933" i="23"/>
  <c r="G937" i="23"/>
  <c r="G939" i="23"/>
  <c r="D939" i="23"/>
  <c r="G945" i="23"/>
  <c r="G948" i="23"/>
  <c r="G950" i="23"/>
  <c r="D950" i="23"/>
  <c r="G953" i="23"/>
  <c r="D953" i="23"/>
  <c r="G955" i="23"/>
  <c r="D955" i="23"/>
  <c r="G957" i="23"/>
  <c r="G960" i="23"/>
  <c r="D960" i="23"/>
  <c r="G963" i="23"/>
  <c r="D963" i="23"/>
  <c r="G965" i="23"/>
  <c r="G967" i="23"/>
  <c r="G970" i="23"/>
  <c r="D970" i="23"/>
  <c r="G974" i="23"/>
  <c r="G976" i="23"/>
  <c r="G980" i="23"/>
  <c r="G982" i="23"/>
  <c r="G985" i="23"/>
  <c r="G992" i="23"/>
  <c r="G998" i="23"/>
  <c r="G1001" i="23"/>
  <c r="G1003" i="23"/>
  <c r="D1003" i="23"/>
  <c r="G1010" i="23"/>
  <c r="G1012" i="23"/>
  <c r="G1016" i="23"/>
  <c r="G1021" i="23"/>
  <c r="G1025" i="23"/>
  <c r="G1028" i="23"/>
  <c r="G1030" i="23"/>
  <c r="G1038" i="23"/>
  <c r="G1040" i="23"/>
  <c r="D1040" i="23"/>
  <c r="G1042" i="23"/>
  <c r="G1044" i="23"/>
  <c r="D1044" i="23"/>
  <c r="G1048" i="23"/>
  <c r="G1052" i="23"/>
  <c r="G1054" i="23"/>
  <c r="G1056" i="23"/>
  <c r="G1064" i="23"/>
  <c r="D1066" i="23"/>
  <c r="D1070" i="23"/>
  <c r="G1078" i="23"/>
  <c r="D1078" i="23"/>
  <c r="G1080" i="23"/>
  <c r="D1080" i="23"/>
  <c r="G1084" i="23"/>
  <c r="G1088" i="23"/>
  <c r="D1088" i="23"/>
  <c r="G1090" i="23"/>
  <c r="D1090" i="23"/>
  <c r="G1095" i="23"/>
  <c r="G1097" i="23"/>
  <c r="G1103" i="23"/>
  <c r="G1110" i="23"/>
  <c r="D1110" i="23"/>
  <c r="G1112" i="23"/>
  <c r="D1112" i="23"/>
  <c r="G1115" i="23"/>
  <c r="D1115" i="23"/>
  <c r="G1119" i="23"/>
  <c r="G1123" i="23"/>
  <c r="G1127" i="23"/>
  <c r="D1127" i="23"/>
  <c r="G1130" i="23"/>
  <c r="D1130" i="23"/>
  <c r="G1132" i="23"/>
  <c r="G1135" i="23"/>
  <c r="G1139" i="23"/>
  <c r="G1142" i="23"/>
  <c r="D1142" i="23"/>
  <c r="G1144" i="23"/>
  <c r="D1162" i="23" l="1"/>
  <c r="G832" i="23"/>
  <c r="G1162" i="23" s="1"/>
  <c r="G185" i="23" l="1"/>
  <c r="G166" i="23"/>
  <c r="D200" i="23"/>
  <c r="D231" i="23" s="1"/>
  <c r="D105" i="23"/>
  <c r="D107" i="23" s="1"/>
  <c r="D53" i="23"/>
  <c r="D102" i="23" s="1"/>
  <c r="G538" i="23"/>
  <c r="G536" i="23"/>
  <c r="G533" i="23"/>
  <c r="G530" i="23"/>
  <c r="D530" i="23"/>
  <c r="G528" i="23"/>
  <c r="G523" i="23"/>
  <c r="G521" i="23"/>
  <c r="D521" i="23"/>
  <c r="G519" i="23"/>
  <c r="G514" i="23"/>
  <c r="D514" i="23"/>
  <c r="G512" i="23" l="1"/>
  <c r="G508" i="23"/>
  <c r="D508" i="23"/>
  <c r="G506" i="23"/>
  <c r="D506" i="23"/>
  <c r="G368" i="23"/>
  <c r="D368" i="23"/>
  <c r="G362" i="23"/>
  <c r="D362" i="23"/>
  <c r="G357" i="23"/>
  <c r="D357" i="23"/>
  <c r="G353" i="23"/>
  <c r="D353" i="23"/>
  <c r="G413" i="23" l="1"/>
  <c r="G540" i="23"/>
  <c r="D413" i="23"/>
  <c r="D540" i="23"/>
  <c r="D4" i="23" l="1"/>
  <c r="G209" i="23" l="1"/>
  <c r="G231" i="23" s="1"/>
  <c r="G4" i="23" s="1"/>
</calcChain>
</file>

<file path=xl/sharedStrings.xml><?xml version="1.0" encoding="utf-8"?>
<sst xmlns="http://schemas.openxmlformats.org/spreadsheetml/2006/main" count="1964" uniqueCount="539">
  <si>
    <t>№ п/п</t>
  </si>
  <si>
    <t>Наименование объекта</t>
  </si>
  <si>
    <t>г. Углегорск, ул. Приморская, д. 45</t>
  </si>
  <si>
    <t>г. Углегорск, ул. Приморская, д. 47</t>
  </si>
  <si>
    <t>г. Углегорск, ул. Приморская, д. 49</t>
  </si>
  <si>
    <t>г. Шахтерск, ул. Ленина, д. 11</t>
  </si>
  <si>
    <t>г. Шахтерск, ул. Ленина, д. 5</t>
  </si>
  <si>
    <t>г. Шахтерск, ул. Ленина, д. 7</t>
  </si>
  <si>
    <t>Теплоснабжение</t>
  </si>
  <si>
    <t>Водоснабжение</t>
  </si>
  <si>
    <t>Водоотведение</t>
  </si>
  <si>
    <t>ПСД</t>
  </si>
  <si>
    <t>Электроснабжение</t>
  </si>
  <si>
    <t>г. Александровск-Сахалинский, ул. Герцена, д. 2, лит. Б</t>
  </si>
  <si>
    <t>г. Анива, ул. Дьяконова, д. 17</t>
  </si>
  <si>
    <t>с. Мицулевка, ул. Железнодорожная, д. 4</t>
  </si>
  <si>
    <t>с. Углезаводск, ул. Торговая, д. 4, лит. Б</t>
  </si>
  <si>
    <t>г. Невельск, ул. Школьная, д. 95, лит. А</t>
  </si>
  <si>
    <t>г. Оха, ул. 50 лет Октября, д. 25, корп. 9</t>
  </si>
  <si>
    <t>с. Черемшанка, ул. Ленина, д. 1, лит. А</t>
  </si>
  <si>
    <t>с. Чехов, ул. Первомайская, д. 4</t>
  </si>
  <si>
    <t>г. Холмск, ул. Школьная, д. 60, лит. А</t>
  </si>
  <si>
    <t>г. Шахтерск, ул. Интернациональная, д. 7</t>
  </si>
  <si>
    <t>Крыша</t>
  </si>
  <si>
    <t>Фасад</t>
  </si>
  <si>
    <t>Газоснабжение</t>
  </si>
  <si>
    <t>г. Шахтерск, ул. Интернациональная, д. 9</t>
  </si>
  <si>
    <t>МКД всего:</t>
  </si>
  <si>
    <t>Муниципальное образование всего:</t>
  </si>
  <si>
    <t>Муниципальное образование "Анивский городской округ"</t>
  </si>
  <si>
    <t>Муниципальное образование  городской округ "Александровск-Сахалинский район"</t>
  </si>
  <si>
    <t>Муниципальное образование "Бошняковское сельское поселение"</t>
  </si>
  <si>
    <t>Муниципальное образование "Долинский городской округ"</t>
  </si>
  <si>
    <t>Муниципальное образование "Корсаковский городской округ"</t>
  </si>
  <si>
    <t>Муниципальное образование "Курильский городской округ"</t>
  </si>
  <si>
    <t>Муниципальное образование "Макаровский городской округ"</t>
  </si>
  <si>
    <t>Муниципальное образование "Невельский городской округ"</t>
  </si>
  <si>
    <t>Муниципальное образование "Городской округ Ногликский"</t>
  </si>
  <si>
    <t>Муниципальное образование городской округ "Охинский"</t>
  </si>
  <si>
    <t>Муниципальное образование "Поронайский городской округ"</t>
  </si>
  <si>
    <t>Муниципальное образование Северо-Курильский городской округ</t>
  </si>
  <si>
    <t>Муниципальное образование городской округ "Смирныховский"</t>
  </si>
  <si>
    <t>Муниципальное образование "Томаринский городской округ"</t>
  </si>
  <si>
    <t>Муниципальное образование "Тымовский городской округ"</t>
  </si>
  <si>
    <t>Муниципальное образование "Углегорское городское поселение"</t>
  </si>
  <si>
    <t>Муниципальное образование "Холмский городской округ"</t>
  </si>
  <si>
    <t>Муниципальное образование Шахтерское городское поселение</t>
  </si>
  <si>
    <t>Муниципальное образование "Южно-Курильский городской округ"</t>
  </si>
  <si>
    <t>Вид работы (услуги) по капитальному ремонту</t>
  </si>
  <si>
    <t>№ и дата заключения договора подряда на капитальный ремонт</t>
  </si>
  <si>
    <t>Плановая дата завершения работ (услуг) в соответствии с заключенным договором подряда</t>
  </si>
  <si>
    <t>Дата фактического завершения работ (услуг)  в соответствии с актами о приемке</t>
  </si>
  <si>
    <t>Сахалинская область всего</t>
  </si>
  <si>
    <t>Муниципальное образование городской округ "город Южно-Сахалинск"</t>
  </si>
  <si>
    <t>с. Троицкое, ул. Гвардейская, д. 10</t>
  </si>
  <si>
    <t>с. Троицкое, ул. Гвардейская, д. 8</t>
  </si>
  <si>
    <t>Объем фактически исполненых работ, руб.</t>
  </si>
  <si>
    <t>Наименование подрядной организации</t>
  </si>
  <si>
    <t>Стоимость работ в соответствии с договором подряда, руб.</t>
  </si>
  <si>
    <t>г. Александровск-Сахалинский, ул. Ленина, д. 2</t>
  </si>
  <si>
    <t>ПСД на 2017 год</t>
  </si>
  <si>
    <t>г. Макаров, ул. Красноармейская, д. 30</t>
  </si>
  <si>
    <t>г. Макаров, ул. Красноармейская, д. 22</t>
  </si>
  <si>
    <t>с. Горнозаводск, ул. Советская, д. 61</t>
  </si>
  <si>
    <t>с. Горнозаводск, ул. Советская, д. 59</t>
  </si>
  <si>
    <t>г. Невельск, ул. Школьная, д. 87</t>
  </si>
  <si>
    <t>г. Невельск, ул. Ленина, д. 82</t>
  </si>
  <si>
    <t>г. Невельск, ул. Ленина, д. 65</t>
  </si>
  <si>
    <t>г. Поронайск, ул. Восточная, д. 125, лит. А</t>
  </si>
  <si>
    <t>г. Поронайск, ул. Гагарина, д. 3</t>
  </si>
  <si>
    <t>г. Поронайск, ул. Сахалинская, д. 11</t>
  </si>
  <si>
    <t>г. Поронайск, ул. Сахалинская, д. 13</t>
  </si>
  <si>
    <t>г. Поронайск, ул. Советская, д. 35, лит. А</t>
  </si>
  <si>
    <t>пгт. Вахрушев, ул. Центральная, д. 74</t>
  </si>
  <si>
    <t>пгт. Вахрушев, ул. Центральная, д. 76</t>
  </si>
  <si>
    <t>г. Холмск, ул. 60 лет Октября, д. 8</t>
  </si>
  <si>
    <t>г. Холмск, ул. Молодежная, д. 17</t>
  </si>
  <si>
    <t>г. Холмск, ул. Победы, д. 1</t>
  </si>
  <si>
    <t>г. Холмск, ул. Победы, д. 2</t>
  </si>
  <si>
    <t>г. Холмск, ул. Портовая, д. 8, лит. А</t>
  </si>
  <si>
    <t>г. Холмск, ул. Советская, д. 130</t>
  </si>
  <si>
    <t>г. Холмск, ул. Советская, д. 68</t>
  </si>
  <si>
    <t>г. Холмск, ул. Советская, д. 98</t>
  </si>
  <si>
    <t>с. Костромское, ул. Огородная, д. 4</t>
  </si>
  <si>
    <t>с. Костромское, ул. Школьная, д. 7</t>
  </si>
  <si>
    <t>с. Правда, ул. Речная, д. 50</t>
  </si>
  <si>
    <t>с. Правда, ул. Речная, д. 57</t>
  </si>
  <si>
    <t>с. Правда, ул. Центральная, д. 13</t>
  </si>
  <si>
    <t>с. Чехов, ул. Фабричная, д. 10</t>
  </si>
  <si>
    <t>с. Чехов, ул. Фабричная, д. 8</t>
  </si>
  <si>
    <t>г. Корсаков, ул. 2-й микрорайон, д. 5</t>
  </si>
  <si>
    <t>г. Корсаков, б-р. Приморский, д. 12</t>
  </si>
  <si>
    <t>г. Корсаков, ул. Советская, д. 16</t>
  </si>
  <si>
    <t>г. Корсаков, ул. Советская, д. 18</t>
  </si>
  <si>
    <t>г. Корсаков, ул. Советская, д. 49</t>
  </si>
  <si>
    <t>с. Озерское, ул. Центральная, д. 70</t>
  </si>
  <si>
    <t>с. Соловьевка, д. 273</t>
  </si>
  <si>
    <t>с. Третья Падь, д. 33</t>
  </si>
  <si>
    <t>с. Третья Падь, д. 34</t>
  </si>
  <si>
    <t>И.о. генерального директора</t>
  </si>
  <si>
    <t>Н.А.Мизинина</t>
  </si>
  <si>
    <t>г. Углегорск, ул. Победы, д. 182</t>
  </si>
  <si>
    <t>г. Углегорск, ул. Победы, д. 182, лит. А</t>
  </si>
  <si>
    <t>г. Углегорск, ул. Рабочая, д. 2</t>
  </si>
  <si>
    <t>с. Краснополье, ул. Юбилейная, д. 29</t>
  </si>
  <si>
    <t>г. Шахтерск, ул. Интернациональная, д. 19</t>
  </si>
  <si>
    <t>г. Шахтерск, ул. Интернациональная, д. 23</t>
  </si>
  <si>
    <t>г. Шахтерск, ул. Интернациональная, д. 26</t>
  </si>
  <si>
    <t>г. Углегорск, ул. Свободная, д. 45</t>
  </si>
  <si>
    <t>с. Дальнее, ул. Садовая, д. 19</t>
  </si>
  <si>
    <t>п/р. Луговое, ул. Дружбы, д. 64</t>
  </si>
  <si>
    <t>п/р. Луговое, ул. Дружбы, д. 68</t>
  </si>
  <si>
    <t>п/р. Луговое, ул. Дружбы, д. 70</t>
  </si>
  <si>
    <t>п/р. Луговое, ул. Дружбы, д. 76</t>
  </si>
  <si>
    <t>п/р. Луговое, ул. Дружбы, д. 84</t>
  </si>
  <si>
    <t>п/р. Луговое, ул. Дружбы, д. 88</t>
  </si>
  <si>
    <t>п/р. Луговое, ул. Дружбы, д. 90</t>
  </si>
  <si>
    <t>с. Дальнее, ул. Новая, д. 14</t>
  </si>
  <si>
    <t>с. Дальнее, ул. Садовая, д. 15</t>
  </si>
  <si>
    <t>с. Дальнее, ул. Студенческая, д. 13</t>
  </si>
  <si>
    <t>с. Дальнее, ул. Студенческая, д. 17</t>
  </si>
  <si>
    <t>с. Елочки, ул. Верхняя, д. 4</t>
  </si>
  <si>
    <t>с. Елочки, ул. Центральная, д. 8</t>
  </si>
  <si>
    <t>п/р. Луговое, ул. 2-я Набережная, д. 72</t>
  </si>
  <si>
    <t>п/р. Луговое, ул. Дружбы, д. 99</t>
  </si>
  <si>
    <t>п/р. Луговое, ул. имени В.Гайдука, д. 39</t>
  </si>
  <si>
    <t>г. Оха, ул. 60 лет СССР, д. 13</t>
  </si>
  <si>
    <t>г. Оха, ул. Ленина, д. 42</t>
  </si>
  <si>
    <t>г. Оха, ул. Цапко, д. 12, корп. 2</t>
  </si>
  <si>
    <t>г. Оха, ул. Корейская, д. 18</t>
  </si>
  <si>
    <t>с. Некрасовка, ул. Октябрьская, д. 16</t>
  </si>
  <si>
    <t>с. Некрасовка, ул. Октябрьская, д. 17</t>
  </si>
  <si>
    <t>с. Некрасовка, ул. Октябрьская, д. 18</t>
  </si>
  <si>
    <t>с. Некрасовка, ул. Октябрьская, д. 20</t>
  </si>
  <si>
    <t>с. Некрасовка, ул. Октябрьская, д. 24</t>
  </si>
  <si>
    <t>с. Некрасовка, ул. Октябрьская, д. 99</t>
  </si>
  <si>
    <t>с. Некрасовка, ул. Парковая, д. 13, лит. А</t>
  </si>
  <si>
    <t>пгт. Ноглики, пер. Северный, д. 9</t>
  </si>
  <si>
    <t>пгт. Ноглики, ул. Сахалинская, д. 6</t>
  </si>
  <si>
    <t>пгт. Ноглики, ул. Советская, д. 57</t>
  </si>
  <si>
    <t>пгт. Ноглики, ул. Физкультурная, д. 27</t>
  </si>
  <si>
    <t>г. Анива, ул. Невельского, д. 24</t>
  </si>
  <si>
    <t>с. Троицкое, ул. Гвардейская, д. 6</t>
  </si>
  <si>
    <t>с. Троицкое, ул. Центральная, д. 30</t>
  </si>
  <si>
    <t>г. Анива, ул. Дьяконова, д. 15</t>
  </si>
  <si>
    <t>с. Крабозаводское, ул. Нагорная, д. 6</t>
  </si>
  <si>
    <t>с. Малокурильское, ул. Черемушки, д. 13</t>
  </si>
  <si>
    <t>с. Малокурильское, ул. Черемушки, д. 8</t>
  </si>
  <si>
    <t>с. Углезаводск, ул. Победы, д. 8</t>
  </si>
  <si>
    <t>с. Покровка, ул. Новая, д. 12</t>
  </si>
  <si>
    <t>с. Взморье, пер. Горный, д. 2</t>
  </si>
  <si>
    <t>с. Быков, ул. Шахтерская, д. 8</t>
  </si>
  <si>
    <t>с. Быков, ул. Торговая, д. 5</t>
  </si>
  <si>
    <t>г. Долинск, ул. Ленина, д. 25</t>
  </si>
  <si>
    <t>пгт. Тымовское, ул. Кировская, д. 102</t>
  </si>
  <si>
    <t>пгт. Тымовское, ул. Кировская, д. 47</t>
  </si>
  <si>
    <t>пгт. Тымовское, ул. Криворучко, д. 36</t>
  </si>
  <si>
    <t>пгт. Тымовское, ул. Октябрьская, д. 83</t>
  </si>
  <si>
    <t>пгт. Тымовское, ул. Первомайская, д. 2</t>
  </si>
  <si>
    <t>пгт. Тымовское, ул. Первомайская, д. 4</t>
  </si>
  <si>
    <t>г. Александровск-Сахалинский, ул. Герцена, д. 2, лит. А</t>
  </si>
  <si>
    <t>г. Александровск-Сахалинский, ул. Ленина, д. 10</t>
  </si>
  <si>
    <t>г. Александровск-Сахалинский, ул. Ленина, д. 14, лит. А</t>
  </si>
  <si>
    <t>г. Александровск-Сахалинский, ул. Ново-Октябрьская, д. 5</t>
  </si>
  <si>
    <t>г. Александровск-Сахалинский, ул. Советская, д. 18</t>
  </si>
  <si>
    <t>с. Мгачи, ул. Первомайская, д. 32</t>
  </si>
  <si>
    <t>с. Мгачи, ул. Советская, д. 1</t>
  </si>
  <si>
    <t>Плановая стоимость работы (услуги) по краткосрочному плану, утв. Пост. ПСО от 19.12.2016 № 629</t>
  </si>
  <si>
    <t>г. Долинск, ул. Комсомольская, д. 16</t>
  </si>
  <si>
    <t>ПСД на 2018 год</t>
  </si>
  <si>
    <t>пгт. Бошняково, ул. Школьная, д. 5</t>
  </si>
  <si>
    <t>г. Долинск, ул. Комсомольская, д. 29, лит. А</t>
  </si>
  <si>
    <t>с. Быков, ул. Горняцкая, д. 11, лит. А</t>
  </si>
  <si>
    <t>с. Быков, ул. Горняцкая, д. 18</t>
  </si>
  <si>
    <t>с. Быков, ул. Горняцкая, д. 21</t>
  </si>
  <si>
    <t>с. Быков, ул. Торговая, д. 3</t>
  </si>
  <si>
    <t>г. Корсаков, ул. Окружная, д. 80, лит. А</t>
  </si>
  <si>
    <t>г. Корсаков, ул. Строительная, д. 2</t>
  </si>
  <si>
    <t>с. Новиково, ул. Спортивная, д. 5</t>
  </si>
  <si>
    <t>с. Новиково,  ул. Советская, д. 34</t>
  </si>
  <si>
    <t>с. Новиково, ул. Советская, д. 38</t>
  </si>
  <si>
    <t>с. Новиково, ул. Советская, д. 40</t>
  </si>
  <si>
    <t>с. Новиково, ул. Советская, д. 42</t>
  </si>
  <si>
    <t>с. Новиково, ул. Советская, д. 44</t>
  </si>
  <si>
    <t>с. Озерское, ул. Центральная, д. 21</t>
  </si>
  <si>
    <t>с. Соловьевка, д. 4</t>
  </si>
  <si>
    <t>с. Соловьевка, д. 5</t>
  </si>
  <si>
    <t xml:space="preserve">г. Курильск, ул. 60 лет Октября, д. 10 </t>
  </si>
  <si>
    <t>г. Курильск, ул. 60 лет Октября, д. 4</t>
  </si>
  <si>
    <t>г. Курильск, ул. 60 лет Октября, д. 5</t>
  </si>
  <si>
    <t>г. Курильск, ул. 60 лет Октября, д. 6</t>
  </si>
  <si>
    <t>с. Рейдово, ул. Зеленая, д. 1</t>
  </si>
  <si>
    <t>г. Макаров, ул. Школьная, д. 23, лит. А</t>
  </si>
  <si>
    <t>пгт. Ноглики, кв-л. 8-й, д. 1</t>
  </si>
  <si>
    <t>с. Горнозаводск, ул. Советская, д. 55</t>
  </si>
  <si>
    <t>с. Горнозаводск, ул. Советская, д. 55, лит. А</t>
  </si>
  <si>
    <t>г. Оха, ул. 60 лет СССР, д. 38, корп. 2</t>
  </si>
  <si>
    <t>г. Оха, ул. Советская, д. 32, лит. В</t>
  </si>
  <si>
    <t>г. Оха, ул. Советская, д. 32, лит. Г</t>
  </si>
  <si>
    <t>г. Поронайск, ул. 40 лет ВЛКСМ, д. 14, лит. А</t>
  </si>
  <si>
    <t>г. Поронайск, ул. Восточная, д. 112</t>
  </si>
  <si>
    <t>г. Поронайск, ул. Комсомольская, д. 24</t>
  </si>
  <si>
    <t>г. Поронайск, ул. Совхозная, д. 21</t>
  </si>
  <si>
    <t xml:space="preserve">г. Северо-Курильск, ул. 60 лет Октября, д. 1, лит. А </t>
  </si>
  <si>
    <t xml:space="preserve">г. Северо-Курильск, ул. 60 лет Октября, д. 1, лит. Б </t>
  </si>
  <si>
    <t>г. Северо-Курильск, ул. Вилкова, д. 11</t>
  </si>
  <si>
    <t>г. Северо-Курильск, ул. Вилкова, д. 22</t>
  </si>
  <si>
    <t>г. Северо-Курильск, ул. Вилкова, д. 3</t>
  </si>
  <si>
    <t>г. Северо-Курильск, ул. Вилкова, д. 30</t>
  </si>
  <si>
    <t>г. Северо-Курильск, ул. Вилкова, д. 7, лит. А</t>
  </si>
  <si>
    <t>пгт. Смирных, ул. 8 Марта, д. 27</t>
  </si>
  <si>
    <t>пгт. Смирных, ул. 8 Марта, д. 31</t>
  </si>
  <si>
    <t>пгт. Смирных, ул. Ленина, д. 37, лит. А</t>
  </si>
  <si>
    <t>пгт. Смирных, ул. Чехова, д. 1</t>
  </si>
  <si>
    <t>с. Ильинское, ул. Чкалова, д. 33</t>
  </si>
  <si>
    <t>с. Ильинское, ул. Чкалова, д. 37</t>
  </si>
  <si>
    <t>с. Красногорск, ул. Карла Маркса, д. 116, лит. А</t>
  </si>
  <si>
    <t>с. Пензенское, ул. Черемушки, д. 1</t>
  </si>
  <si>
    <t>с. Пензенское, ул. Черемушки, д. 3</t>
  </si>
  <si>
    <t>с. Пензенское, ул. Черемушки, д. 4</t>
  </si>
  <si>
    <t>с. Пензенское, ул. Черемушки, д. 5</t>
  </si>
  <si>
    <t>с. Пензенское, ул. Черемушки, д. 7</t>
  </si>
  <si>
    <t>с. Пензенское, ул. Черемушки, д. 8</t>
  </si>
  <si>
    <t>с. Пензенское, ул. Черемушки, д. 9</t>
  </si>
  <si>
    <t>с. Черемшанка, ул. Ленина, д. 4</t>
  </si>
  <si>
    <t>пгт. Тымовское, ул. Библиотечная, д. 12</t>
  </si>
  <si>
    <t>пгт. Тымовское, ул. Библиотечная, д. 16</t>
  </si>
  <si>
    <t>пгт. Тымовское, ул. Криворучко, д. 28</t>
  </si>
  <si>
    <t>пгт. Тымовское, ул. Криворучко, д. 30</t>
  </si>
  <si>
    <t>г. Углегорск, ул. Инженерная, д. 15</t>
  </si>
  <si>
    <t>г. Углегорск, ул. Инженерная, д. 18</t>
  </si>
  <si>
    <t>с. Краснополье, ул. Чуднова, д. 8</t>
  </si>
  <si>
    <t>с. Краснополье, ул. Юбилейная, д. 47</t>
  </si>
  <si>
    <t>г. Холмск, ул. Крузенштерна, д. 2, лит. Д</t>
  </si>
  <si>
    <t>г. Холмск, ул. Первомайская, д. 18</t>
  </si>
  <si>
    <t>г. Холмск, ул. Победы, д. 20</t>
  </si>
  <si>
    <t>г. Холмск, ул. Победы, д. 24</t>
  </si>
  <si>
    <t>г. Холмск, ул. Советская, д. 128</t>
  </si>
  <si>
    <t>г. Холмск, ул. Школьная, д. 46</t>
  </si>
  <si>
    <t>с. Яблочное, ул. Центральная, д. 50, лит. А</t>
  </si>
  <si>
    <t>с. Яблочное, ул. Центральная, д. 50, лит. В</t>
  </si>
  <si>
    <t>с. Яблочное, ул. Центральная, д. 88, лит. А</t>
  </si>
  <si>
    <t>г. Шахтерск, ул. Интернациональная, д. 12</t>
  </si>
  <si>
    <t>пгт. Южно-Курильск, кв-л. Рыбников, д. 11</t>
  </si>
  <si>
    <t>пгт. Южно-Курильск, кв-л. Рыбников, д. 15</t>
  </si>
  <si>
    <t>пгт. Южно-Курильск, кв-л. Рыбников, д. 19</t>
  </si>
  <si>
    <t>пгт. Южно-Курильск, кв-л. Рыбников, д. 20</t>
  </si>
  <si>
    <t>пгт. Южно-Курильск, ул. 60 лет ВЛКСМ, д. 1, лит. А</t>
  </si>
  <si>
    <t>крыша</t>
  </si>
  <si>
    <t>г. Северо-Курильск, ул. Сахалинская, д. 59, лит. А</t>
  </si>
  <si>
    <t>г. Северо-Курильск, ул. Шутова, д. 30</t>
  </si>
  <si>
    <t>п/р. Луговое, ул. 2-я Железнодорожная, д. 33а</t>
  </si>
  <si>
    <t>п/р. Луговое, ул. 2-я Железнодорожная, д. 35а</t>
  </si>
  <si>
    <t>п/р. Луговое, ул. 2-я Железнодорожная, д. 37а</t>
  </si>
  <si>
    <t>п/р. Луговое, ул. 2-я Набережная, д. 74</t>
  </si>
  <si>
    <t>п/р. Луговое, ул. 2-я Пионерская, д. 40</t>
  </si>
  <si>
    <t>п/р. Луговое, ул. 2-я Пионерская, д. 43</t>
  </si>
  <si>
    <t>п/р. Луговое, ул. Дружбы, д. 100</t>
  </si>
  <si>
    <t>п/р. Луговое, ул. Дружбы, д. 83а</t>
  </si>
  <si>
    <t>п/р. Луговое, ул. имени В.Гайдука, д. 5</t>
  </si>
  <si>
    <t>п/р. Ново-Александровск, пер. Железнодорожный, д. 14</t>
  </si>
  <si>
    <t>п/р. Ново-Александровск, пер. Железнодорожный, д. 6, лит. А</t>
  </si>
  <si>
    <t>п/р. Ново-Александровск, пер. Железнодорожный, д. 9</t>
  </si>
  <si>
    <t>п/р. Ново-Александровск, ул. Восточная, д. 22</t>
  </si>
  <si>
    <t>п/р. Ново-Александровск, ул. Науки, д. 11</t>
  </si>
  <si>
    <t>пр-кт. Коммунистический, д. 1</t>
  </si>
  <si>
    <t>пр-кт. Коммунистический, д. 74</t>
  </si>
  <si>
    <t>пр-кт. Мира, д. 163</t>
  </si>
  <si>
    <t>пр-кт. Мира, д. 178</t>
  </si>
  <si>
    <t>пр-кт. Мира, д. 186</t>
  </si>
  <si>
    <t>пр-кт. Мира, д. 192</t>
  </si>
  <si>
    <t>пр-кт. Мира, д. 1а, корп. 2</t>
  </si>
  <si>
    <t>пр-кт. Мира, д. 239а</t>
  </si>
  <si>
    <t>пр-кт. Мира, д. 2в</t>
  </si>
  <si>
    <t>пр-кт. Мира, д. 371б</t>
  </si>
  <si>
    <t>пр-кт. Мира, д. 5, корп. 3</t>
  </si>
  <si>
    <t>пр-кт. Мира, д. 5, корп. 4</t>
  </si>
  <si>
    <t>пр-кт. Победы, д. 50</t>
  </si>
  <si>
    <t>пр-кт. Победы, д. 77</t>
  </si>
  <si>
    <t>проезд. Спортивный, д. 17а</t>
  </si>
  <si>
    <t>проезд. Спортивный, д. 3</t>
  </si>
  <si>
    <t>с. Березняки, ул. Крайняя, д. 6</t>
  </si>
  <si>
    <t>ул. Авиационная, д. 63</t>
  </si>
  <si>
    <t>ул. Авиационная, д. 65</t>
  </si>
  <si>
    <t>ул. Авиационная, д. 67</t>
  </si>
  <si>
    <t>ул. Авиационная, д. 78</t>
  </si>
  <si>
    <t>ул. Авиационная, д. 88</t>
  </si>
  <si>
    <t>ул. Алексея Максимовича Горького, д. 44</t>
  </si>
  <si>
    <t>ул. Алексея Максимовича Горького, д. 62</t>
  </si>
  <si>
    <t>ул. Амурская, д. 65</t>
  </si>
  <si>
    <t>ул. Амурская, д. 94</t>
  </si>
  <si>
    <t>ул. Амурская, д. 96</t>
  </si>
  <si>
    <t>ул. Больничная, д. 36, лит. А</t>
  </si>
  <si>
    <t>ул. Больничная, д. 38</t>
  </si>
  <si>
    <t>ул. Бумажная, д. 24в</t>
  </si>
  <si>
    <t>ул. Детская, д. 12</t>
  </si>
  <si>
    <t>ул. Емельянова А.О., д. 23</t>
  </si>
  <si>
    <t>ул. Емельянова А.О., д. 7</t>
  </si>
  <si>
    <t>ул. Есенина, д. 42</t>
  </si>
  <si>
    <t>ул. Железнодорожная, д. 81</t>
  </si>
  <si>
    <t>ул. Им Космонавта Поповича, д. 25</t>
  </si>
  <si>
    <t>ул. Им Космонавта Поповича, д. 42</t>
  </si>
  <si>
    <t>ул. Им Космонавта Поповича, д. 44</t>
  </si>
  <si>
    <t>ул. имени Ф.Э.Дзержинского, д. 22</t>
  </si>
  <si>
    <t>ул. Институтская, д. 18б</t>
  </si>
  <si>
    <t>ул. Карьерная, д. 33</t>
  </si>
  <si>
    <t>ул. Карьерная, д. 39</t>
  </si>
  <si>
    <t>ул. Комсомольская, д. 192</t>
  </si>
  <si>
    <t>ул. Комсомольская, д. 280а</t>
  </si>
  <si>
    <t>ул. Курильская, д. 18</t>
  </si>
  <si>
    <t>ул. Курильская, д. 18а</t>
  </si>
  <si>
    <t>ул. Курильская, д. 2</t>
  </si>
  <si>
    <t>ул. Курильская, д. 6а</t>
  </si>
  <si>
    <t>ул. Курильская, д. 8а</t>
  </si>
  <si>
    <t>ул. Ленина, д. 164</t>
  </si>
  <si>
    <t>ул. Ленина, д. 196</t>
  </si>
  <si>
    <t>ул. Ленина, д. 198</t>
  </si>
  <si>
    <t>ул. Ленина, д. 216</t>
  </si>
  <si>
    <t>ул. Ленина, д. 279</t>
  </si>
  <si>
    <t>ул. Ленина, д. 281</t>
  </si>
  <si>
    <t>ул. Ленина, д. 283</t>
  </si>
  <si>
    <t>ул. Ленина, д. 285</t>
  </si>
  <si>
    <t>ул. Ленина, д. 293а</t>
  </si>
  <si>
    <t>ул. Ленина, д. 314б</t>
  </si>
  <si>
    <t>ул. Ленина, д. 319</t>
  </si>
  <si>
    <t>ул. Ленина, д. 327</t>
  </si>
  <si>
    <t>ул. Ленина, д. 482</t>
  </si>
  <si>
    <t>ул. Невельская, д. 13</t>
  </si>
  <si>
    <t>ул. Невельская, д. 3</t>
  </si>
  <si>
    <t>ул. Невельская, д. 31</t>
  </si>
  <si>
    <t>ул. Пограничная, д. 58</t>
  </si>
  <si>
    <t>ул. Пограничная, д. 58а</t>
  </si>
  <si>
    <t>ул. Пограничная, д. 60а</t>
  </si>
  <si>
    <t>ул. Пограничная, д. 65</t>
  </si>
  <si>
    <t>ул. Пушкина, д. 120</t>
  </si>
  <si>
    <t>ул. Саранская, д. 8</t>
  </si>
  <si>
    <t>ул. Сахалинская, д. 100</t>
  </si>
  <si>
    <t>ул. Сахалинская, д. 108а</t>
  </si>
  <si>
    <t>ул. Сахалинская, д. 25</t>
  </si>
  <si>
    <t>ул. Сахалинская, д. 32</t>
  </si>
  <si>
    <t>ул. Сахалинская, д. 33</t>
  </si>
  <si>
    <t>ул. Сахалинская, д. 34</t>
  </si>
  <si>
    <t>ул. Сахалинская, д. 41</t>
  </si>
  <si>
    <t>ул. Сахалинская, д. 43</t>
  </si>
  <si>
    <t>ул. Сахалинская, д. 51</t>
  </si>
  <si>
    <t>ул. Тихоокеанская, д. 10а</t>
  </si>
  <si>
    <t>ул. Тихоокеанская, д. 12а</t>
  </si>
  <si>
    <t>ул. Тихоокеанская, д. 2</t>
  </si>
  <si>
    <t>ул. Тихоокеанская, д. 32</t>
  </si>
  <si>
    <t>ул. Тихоокеанская, д. 4</t>
  </si>
  <si>
    <t>ул. Украинская, д. 1, лит. А</t>
  </si>
  <si>
    <t>ул. Украинская, д. 111а</t>
  </si>
  <si>
    <t>ул. Украинская, д. 123</t>
  </si>
  <si>
    <t>ул. Украинская, д. 45</t>
  </si>
  <si>
    <t>ул. Физкультурная, д. 120</t>
  </si>
  <si>
    <t>ул. Физкультурная, д. 128</t>
  </si>
  <si>
    <t>ул. Физкультурная, д. 130</t>
  </si>
  <si>
    <t>ул. Чехова, д. 164</t>
  </si>
  <si>
    <t>ул. Чехова, д. 172а</t>
  </si>
  <si>
    <t>ул. Чехова, д. 174</t>
  </si>
  <si>
    <t>ул. Южно-Сахалинская, д. 8</t>
  </si>
  <si>
    <t>ООО "Стройград-1"</t>
  </si>
  <si>
    <t>ООО "Стройстандарт"</t>
  </si>
  <si>
    <t>ООО "Альпстрой-ДВ"</t>
  </si>
  <si>
    <t>№11-СМР/2017</t>
  </si>
  <si>
    <t>№12-СМР/2017</t>
  </si>
  <si>
    <t>ООО СКФ "Рубин"</t>
  </si>
  <si>
    <t>ООО "ТИСБизнесСтрой"</t>
  </si>
  <si>
    <t>№14-СМР/2017</t>
  </si>
  <si>
    <t>№13-СМР/2017</t>
  </si>
  <si>
    <t>№01-СМР/2017 от 07.04.2017</t>
  </si>
  <si>
    <t>№15-СМР/2017 от 04.04.2017</t>
  </si>
  <si>
    <t>№19-СМР/2017 от 05.04.2017</t>
  </si>
  <si>
    <t>ООО "СКАЛА"</t>
  </si>
  <si>
    <t>№04-СМР/2016 от 03.04.2017</t>
  </si>
  <si>
    <t>20-СМР/2017 от 07.04.2017</t>
  </si>
  <si>
    <t>ООО "СМК Сахалин"</t>
  </si>
  <si>
    <t>21-СМР/2017 от 07.04.2017</t>
  </si>
  <si>
    <t>22-СМР/2017 от 07.04.2017</t>
  </si>
  <si>
    <t>№10-СМР/2017 от 03.04.2017</t>
  </si>
  <si>
    <t>ООО ПРОЕКТСТРОЙМОНТАЖ</t>
  </si>
  <si>
    <t>г. Александровск-Сахалинский, ул. Смирных, д. 11</t>
  </si>
  <si>
    <t>г. Александровск-Сахалинский, ул. Смирных, д. 24</t>
  </si>
  <si>
    <t>г. Анива, ул. Невельского, д. 19</t>
  </si>
  <si>
    <t>г. Анива, ул. Невельского, д. 21</t>
  </si>
  <si>
    <t>с. Таранай, ул. Новая,    д. 2</t>
  </si>
  <si>
    <t>г. Макаров, ул. Ленина, д. 20</t>
  </si>
  <si>
    <t>г. Макаров, ул. Школьная, д. 28</t>
  </si>
  <si>
    <t>ООО "Контроль-ДВ"</t>
  </si>
  <si>
    <t xml:space="preserve">№16-СМР/2017 РТС265А170019от </t>
  </si>
  <si>
    <t>17-СМР/2017 РТС265А170020</t>
  </si>
  <si>
    <t>ООО "Сириус"</t>
  </si>
  <si>
    <t>18-СМР/2017 РТС265А170021</t>
  </si>
  <si>
    <t>24-СМР/2017  РТС265А170028 от 20.04.2017</t>
  </si>
  <si>
    <t xml:space="preserve">25-СМР/2017 от 18.04.2017 </t>
  </si>
  <si>
    <t>26-СМР/2017 от 20.06.2017</t>
  </si>
  <si>
    <t>28-СМР/2017 от 20.04.2017</t>
  </si>
  <si>
    <t>27-СМР/2017  РТС265А170031 от 18.04.2017</t>
  </si>
  <si>
    <t>ООО СКФ "РУБИН"</t>
  </si>
  <si>
    <t>29-СМР/2017 от 24.04.2017</t>
  </si>
  <si>
    <t>30-СМР/2017 РТС265А170034 от 20.04.2017</t>
  </si>
  <si>
    <t>31-СМР/2018 от 18.04.2017</t>
  </si>
  <si>
    <t>32-СМР/2019 от 24.04.2017</t>
  </si>
  <si>
    <t>33-СМР/2017  РТС265А170037 от 20.04.2017</t>
  </si>
  <si>
    <t>34-СМР/2017 от 18.04.2017</t>
  </si>
  <si>
    <t>35-СМР/2017 от 18.04.2017</t>
  </si>
  <si>
    <t>ООО СК "Энки"</t>
  </si>
  <si>
    <t>36-СМР/2017 от 18.04.2017</t>
  </si>
  <si>
    <t>ООО "Арминэ"</t>
  </si>
  <si>
    <t>37-СМР/2017 от 18.04.2017</t>
  </si>
  <si>
    <t>39-СМР/2017 от 24.04.2017</t>
  </si>
  <si>
    <t>ООО "Гарант"</t>
  </si>
  <si>
    <t xml:space="preserve">Крыша </t>
  </si>
  <si>
    <t>ООО "ТИСБизнесСтрой</t>
  </si>
  <si>
    <t>ИП Хачатурян А.А.</t>
  </si>
  <si>
    <t>ООО "Спецстрой-Сахалин"</t>
  </si>
  <si>
    <t>41-СМР/2017  от 03.05.2017 №РТС265А170044</t>
  </si>
  <si>
    <t>42-СМР/2017 от 03.05.2017 РТС265А170045</t>
  </si>
  <si>
    <t>43-СМР/2017 от 03.05.2017 РТС265А170046</t>
  </si>
  <si>
    <t>44-СМР/2018 от 03.05.2017 РТС265А170047</t>
  </si>
  <si>
    <t>45-СМР/2019 от 03.05.2017 РТС265А170048</t>
  </si>
  <si>
    <t>ООО "ТехноСтрой-ДВ"</t>
  </si>
  <si>
    <t>40-СМР/2017    РТС265А170051 от 30.05.2017</t>
  </si>
  <si>
    <t>51-СМР/2017 РТС265А170052 от 05.06.2017</t>
  </si>
  <si>
    <t>ООО "Техно-Строй ДВ"</t>
  </si>
  <si>
    <t>52-СМР/2017 РТС265А170053 от 05.06.2017</t>
  </si>
  <si>
    <t>53-СМР/2017 РТС265А170054 от 05.06.2017</t>
  </si>
  <si>
    <t>54-СМР/2017 РТС265А170055 от 05.06.2017</t>
  </si>
  <si>
    <t>55-СМР/2017 РТС265А170056 от 05.06.2017</t>
  </si>
  <si>
    <t>56-СМР/2017 РТС265А170057 от 05.06.2017</t>
  </si>
  <si>
    <t>57-СМР/2017 РТС265А170058 от 05.06.2017</t>
  </si>
  <si>
    <t>ООО "Сенат"</t>
  </si>
  <si>
    <t>ООО "Логос"</t>
  </si>
  <si>
    <t>ООО "СПК"</t>
  </si>
  <si>
    <t>ООО "СПК Лидер"</t>
  </si>
  <si>
    <t xml:space="preserve">66-СМР/2017 </t>
  </si>
  <si>
    <t>ООО Контроль-ДВ"</t>
  </si>
  <si>
    <t xml:space="preserve">68-СМР/2017 </t>
  </si>
  <si>
    <t>ООО СК "Высота"</t>
  </si>
  <si>
    <t>69-СМР/2017</t>
  </si>
  <si>
    <t xml:space="preserve">72-СМР/2017 </t>
  </si>
  <si>
    <t>№03-СМР/2017 от 26.04.2017</t>
  </si>
  <si>
    <t>№05-СМР/2017 от 04.05.2017</t>
  </si>
  <si>
    <t>№06-СМР/2017 от 04.05.2017</t>
  </si>
  <si>
    <t>№07-СМР/2017 от 03.05.2017</t>
  </si>
  <si>
    <t>№08-СМР/2017 от 26.04.2017</t>
  </si>
  <si>
    <t>№09-СМР/2017 от 04.05.2017</t>
  </si>
  <si>
    <t>47-СМР/2017 от 14.06.2017</t>
  </si>
  <si>
    <t xml:space="preserve">ООО СКФ "Рубин" </t>
  </si>
  <si>
    <t>48-СМР/2017 РТС265А170063 от 13.06.2017</t>
  </si>
  <si>
    <t>№49-СМР/2017 от 13.06.2017</t>
  </si>
  <si>
    <t>58-СМР/2017 РТС265А170059 от 07.06.2017</t>
  </si>
  <si>
    <t>59-СМР/2017 РТС265А170062 от 15.06.2017</t>
  </si>
  <si>
    <t>63-СМР/2017 от 15.06.2017</t>
  </si>
  <si>
    <t>65-СМР/2017 от 13.06.2017</t>
  </si>
  <si>
    <t>ООО СК "Омега"</t>
  </si>
  <si>
    <t>67-СМР/2017 от 13.06.2017</t>
  </si>
  <si>
    <t>68-СМР/2017 от 13.06.2017</t>
  </si>
  <si>
    <t>ООО "Магистраль"</t>
  </si>
  <si>
    <t>ООО "Шадан"</t>
  </si>
  <si>
    <t xml:space="preserve"> 01.09.2017</t>
  </si>
  <si>
    <t>ООО "СК "Эверест"</t>
  </si>
  <si>
    <t>ООО СК "ЭНКИ"</t>
  </si>
  <si>
    <t>38-СМР/2017 от 24.04.2017</t>
  </si>
  <si>
    <t>50-СМР/2017 от 16.06.2017</t>
  </si>
  <si>
    <t>70-СМР/2017 от 19.06.2017</t>
  </si>
  <si>
    <t>46-СМР/2017 от 19.06.2017</t>
  </si>
  <si>
    <t>№64-СМР/2017 от 16.06.2017</t>
  </si>
  <si>
    <t xml:space="preserve">66-СМР/2017 от 13.06.2017 </t>
  </si>
  <si>
    <t>66-СМР/2017 от 13.06.2017</t>
  </si>
  <si>
    <t>60-СМР/2017 от 13.06.2017</t>
  </si>
  <si>
    <t>61-СМР/2017 от от 16.06.2017</t>
  </si>
  <si>
    <t>61-СМР/2017 от 16.06.2017</t>
  </si>
  <si>
    <t>62-СМР/2017 от 21.06.2017</t>
  </si>
  <si>
    <t>77-СМР/2017 от 19.06.2017</t>
  </si>
  <si>
    <t>78-СМР/2017 от 19.06.2017</t>
  </si>
  <si>
    <t>80-СМР/2017 от 19.06.2017</t>
  </si>
  <si>
    <t>№71-СМР/2017
от 22.06.2017</t>
  </si>
  <si>
    <t>№71-СМР/2017 
от 22.06.2017</t>
  </si>
  <si>
    <t>ООО СК "Высота"
от 22.06.2017</t>
  </si>
  <si>
    <t>73-СМР/2017 
от 19.06.2017</t>
  </si>
  <si>
    <t xml:space="preserve">74-СМР/2017 
от 26.06.2017 </t>
  </si>
  <si>
    <t>75-СМР/2017 
от 21.06.2017</t>
  </si>
  <si>
    <t>75-СМР/2017
от 21.06.2017</t>
  </si>
  <si>
    <t xml:space="preserve">76-СМР/2017 
от 19.06.2017 </t>
  </si>
  <si>
    <t>78-СМР/2017 
от 19.06.2017</t>
  </si>
  <si>
    <t>79-СМР/2017 
от 19.06.2017</t>
  </si>
  <si>
    <t>81-СМР/2017
от 19.06.2017</t>
  </si>
  <si>
    <t>82-СМР/2017
от 19.06.2017</t>
  </si>
  <si>
    <t xml:space="preserve">Фасад </t>
  </si>
  <si>
    <t>84-СМР/2017
от 19.06.2017</t>
  </si>
  <si>
    <t>86-СМР/2017
от 19.06.2017</t>
  </si>
  <si>
    <t>87-СМР/2017
от 21.06.2017</t>
  </si>
  <si>
    <t>88-СМР/2017
от 26.06.2017</t>
  </si>
  <si>
    <t>89-СМР/2017 
от 22.06.2017</t>
  </si>
  <si>
    <t>90-СМР/2017
от 20.06.2017</t>
  </si>
  <si>
    <t>91-СМР/2017
от 22.06.2017</t>
  </si>
  <si>
    <t>92-СМР/2017
от 22.06.2017</t>
  </si>
  <si>
    <t>93-СМР/2017
от 20.06.2017</t>
  </si>
  <si>
    <t>ООО "СТК"</t>
  </si>
  <si>
    <t>96-СМР/2017
от 22.06.2017</t>
  </si>
  <si>
    <t>97-СМР/2017
от 20.06.2017</t>
  </si>
  <si>
    <t>№ 125-СМР/2017</t>
  </si>
  <si>
    <t>№ 118-СМР/2017</t>
  </si>
  <si>
    <t>№ 117-СМР/2017</t>
  </si>
  <si>
    <t>№ 116-СМР/2017</t>
  </si>
  <si>
    <t>№ 115-СМР/2017</t>
  </si>
  <si>
    <t>№ 106-СМР/2017</t>
  </si>
  <si>
    <t>№ 95-СМР/2017</t>
  </si>
  <si>
    <t>№ 23-СМР/2017 от 12.04.2017г.</t>
  </si>
  <si>
    <t>№ 119-СМР/2017</t>
  </si>
  <si>
    <t>№ 94-СМР/2017
от 29.06.2017</t>
  </si>
  <si>
    <t>№ 109-СМР/2017</t>
  </si>
  <si>
    <t>№ 110-СМР/2017</t>
  </si>
  <si>
    <t>№ 111-СМР/2017</t>
  </si>
  <si>
    <t>№ 107-СМР/2017</t>
  </si>
  <si>
    <t>№ 112-СМР/2017</t>
  </si>
  <si>
    <t>№ 113-СМР/2017</t>
  </si>
  <si>
    <t>№ 100-СМР/2017
от 26.06.2017</t>
  </si>
  <si>
    <t>№ 99-СМР/2017</t>
  </si>
  <si>
    <t>№ 108-СМР/2017</t>
  </si>
  <si>
    <t>№ 114-СМР/2017</t>
  </si>
  <si>
    <t>№ 104-СМР/2017</t>
  </si>
  <si>
    <t>№ 103-СМР/2017</t>
  </si>
  <si>
    <t>№ 105-СМР/2017</t>
  </si>
  <si>
    <t>№ 121-СМР/2017</t>
  </si>
  <si>
    <t>№ 101-СМР/2017
от 29.06.2017</t>
  </si>
  <si>
    <t>№ 123-СМР/2017</t>
  </si>
  <si>
    <t>№ 120-СМР/2017</t>
  </si>
  <si>
    <t>№ 124-СМР/2017</t>
  </si>
  <si>
    <t>№ 122-СМР/2017</t>
  </si>
  <si>
    <t>№ 98-СМР/2017
от 28.04.2017</t>
  </si>
  <si>
    <t>№ 83-СМР/2017
от 29.07.2017</t>
  </si>
  <si>
    <t>126-СМР/2017</t>
  </si>
  <si>
    <t>№ 126-СМР/2017</t>
  </si>
  <si>
    <t>№ 85-СМР/2017
от 28.06.2017</t>
  </si>
  <si>
    <t>123-СМР/2017</t>
  </si>
  <si>
    <t>№ 102-СМР/2017
от 30.06.2017</t>
  </si>
  <si>
    <t>Сведения о выполнении работ (услуг) по капитальному ремонту  в рамках реализации краткосрочного плана 2017 года реализации  региональной программы
 капитального ремонта общего имущества в многоквартирных домах на  01.07.2017г.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</si>
</sst>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9838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7" fillId="0" borderId="0"/>
  </cellStyleXfs>
  <cellXfs count="697">
    <xf numFmtId="0" fontId="0" fillId="0" borderId="0" xfId="0"/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2" fillId="5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4" fontId="2" fillId="5" borderId="0" xfId="0" applyNumberFormat="1" applyFont="1" applyFill="1" applyBorder="1" applyAlignment="1">
      <alignment horizontal="center" vertical="center" wrapText="1"/>
    </xf>
    <xf numFmtId="4" fontId="3" fillId="5" borderId="0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4" fontId="3" fillId="5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5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4" fontId="8" fillId="4" borderId="25" xfId="0" applyNumberFormat="1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vertical="center" wrapText="1"/>
    </xf>
    <xf numFmtId="0" fontId="9" fillId="4" borderId="19" xfId="0" applyNumberFormat="1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10" fillId="0" borderId="3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4" fontId="10" fillId="0" borderId="2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9" fontId="9" fillId="0" borderId="20" xfId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10" fillId="2" borderId="29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4" fontId="10" fillId="4" borderId="33" xfId="0" applyNumberFormat="1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4" fontId="10" fillId="4" borderId="2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9" fontId="9" fillId="0" borderId="4" xfId="1" applyFont="1" applyFill="1" applyBorder="1" applyAlignment="1">
      <alignment horizontal="center" vertical="center" wrapText="1"/>
    </xf>
    <xf numFmtId="4" fontId="8" fillId="4" borderId="33" xfId="0" applyNumberFormat="1" applyFont="1" applyFill="1" applyBorder="1" applyAlignment="1">
      <alignment horizontal="center" vertical="center" wrapText="1"/>
    </xf>
    <xf numFmtId="4" fontId="8" fillId="4" borderId="2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9" fontId="9" fillId="0" borderId="19" xfId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10" fillId="2" borderId="25" xfId="0" applyNumberFormat="1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4" fontId="10" fillId="4" borderId="19" xfId="0" applyNumberFormat="1" applyFont="1" applyFill="1" applyBorder="1" applyAlignment="1">
      <alignment horizontal="center" vertical="center" wrapText="1"/>
    </xf>
    <xf numFmtId="4" fontId="10" fillId="4" borderId="25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wrapText="1"/>
    </xf>
    <xf numFmtId="4" fontId="9" fillId="4" borderId="2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14" fontId="9" fillId="0" borderId="25" xfId="0" applyNumberFormat="1" applyFont="1" applyFill="1" applyBorder="1" applyAlignment="1">
      <alignment horizontal="center" vertical="center" wrapText="1"/>
    </xf>
    <xf numFmtId="4" fontId="9" fillId="4" borderId="19" xfId="0" applyNumberFormat="1" applyFont="1" applyFill="1" applyBorder="1" applyAlignment="1">
      <alignment horizontal="center" vertical="center" wrapText="1"/>
    </xf>
    <xf numFmtId="9" fontId="9" fillId="0" borderId="16" xfId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9" fontId="9" fillId="0" borderId="7" xfId="1" applyFont="1" applyFill="1" applyBorder="1" applyAlignment="1">
      <alignment horizontal="center" vertical="center" wrapText="1"/>
    </xf>
    <xf numFmtId="4" fontId="10" fillId="2" borderId="1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9" fontId="9" fillId="0" borderId="11" xfId="1" applyFont="1" applyFill="1" applyBorder="1" applyAlignment="1">
      <alignment horizontal="center" vertical="center" wrapText="1"/>
    </xf>
    <xf numFmtId="4" fontId="10" fillId="2" borderId="32" xfId="0" applyNumberFormat="1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4" fontId="10" fillId="4" borderId="17" xfId="0" applyNumberFormat="1" applyFont="1" applyFill="1" applyBorder="1" applyAlignment="1">
      <alignment horizontal="center" vertical="center" wrapText="1"/>
    </xf>
    <xf numFmtId="4" fontId="11" fillId="2" borderId="37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top" wrapText="1"/>
    </xf>
    <xf numFmtId="4" fontId="10" fillId="2" borderId="19" xfId="0" applyNumberFormat="1" applyFont="1" applyFill="1" applyBorder="1" applyAlignment="1">
      <alignment horizontal="center" vertical="top" wrapText="1"/>
    </xf>
    <xf numFmtId="9" fontId="9" fillId="0" borderId="19" xfId="1" applyFont="1" applyFill="1" applyBorder="1" applyAlignment="1">
      <alignment horizontal="center" vertical="top" wrapText="1"/>
    </xf>
    <xf numFmtId="4" fontId="9" fillId="0" borderId="19" xfId="0" applyNumberFormat="1" applyFont="1" applyFill="1" applyBorder="1" applyAlignment="1">
      <alignment horizontal="center" vertical="top" wrapText="1"/>
    </xf>
    <xf numFmtId="4" fontId="10" fillId="2" borderId="25" xfId="0" applyNumberFormat="1" applyFont="1" applyFill="1" applyBorder="1" applyAlignment="1">
      <alignment horizontal="center" vertical="top" wrapText="1"/>
    </xf>
    <xf numFmtId="14" fontId="9" fillId="0" borderId="19" xfId="0" applyNumberFormat="1" applyFont="1" applyFill="1" applyBorder="1" applyAlignment="1">
      <alignment horizontal="center" vertical="top" wrapText="1"/>
    </xf>
    <xf numFmtId="0" fontId="9" fillId="0" borderId="19" xfId="0" applyNumberFormat="1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31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1" fillId="4" borderId="1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14" fontId="9" fillId="0" borderId="20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4" fontId="8" fillId="0" borderId="32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4" fontId="10" fillId="0" borderId="25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4" fontId="9" fillId="2" borderId="31" xfId="0" applyNumberFormat="1" applyFont="1" applyFill="1" applyBorder="1" applyAlignment="1">
      <alignment horizontal="center" vertical="center" wrapText="1"/>
    </xf>
    <xf numFmtId="14" fontId="9" fillId="2" borderId="16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4" fontId="11" fillId="2" borderId="16" xfId="2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4" fontId="11" fillId="2" borderId="1" xfId="2" applyNumberFormat="1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14" fontId="9" fillId="2" borderId="17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vertical="center" wrapText="1"/>
    </xf>
    <xf numFmtId="14" fontId="9" fillId="2" borderId="16" xfId="0" applyNumberFormat="1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14" fontId="9" fillId="2" borderId="4" xfId="0" applyNumberFormat="1" applyFont="1" applyFill="1" applyBorder="1" applyAlignment="1">
      <alignment vertical="center" wrapText="1"/>
    </xf>
    <xf numFmtId="4" fontId="11" fillId="2" borderId="4" xfId="2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14" fontId="11" fillId="2" borderId="16" xfId="0" applyNumberFormat="1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4" fontId="11" fillId="2" borderId="32" xfId="0" applyNumberFormat="1" applyFont="1" applyFill="1" applyBorder="1" applyAlignment="1">
      <alignment horizontal="center" vertical="center" wrapText="1"/>
    </xf>
    <xf numFmtId="14" fontId="9" fillId="2" borderId="1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9" fillId="2" borderId="29" xfId="0" applyNumberFormat="1" applyFont="1" applyFill="1" applyBorder="1" applyAlignment="1">
      <alignment horizontal="center" vertical="center" wrapText="1"/>
    </xf>
    <xf numFmtId="14" fontId="9" fillId="2" borderId="2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" fontId="9" fillId="0" borderId="3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9" fontId="9" fillId="0" borderId="16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9" fillId="2" borderId="30" xfId="0" applyNumberFormat="1" applyFont="1" applyFill="1" applyBorder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4" fontId="8" fillId="2" borderId="16" xfId="0" applyNumberFormat="1" applyFont="1" applyFill="1" applyBorder="1" applyAlignment="1">
      <alignment horizontal="center" vertical="center" wrapText="1"/>
    </xf>
    <xf numFmtId="14" fontId="9" fillId="2" borderId="16" xfId="0" applyNumberFormat="1" applyFont="1" applyFill="1" applyBorder="1" applyAlignment="1">
      <alignment horizontal="center" vertical="center" wrapText="1"/>
    </xf>
    <xf numFmtId="14" fontId="9" fillId="2" borderId="11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center" vertical="center" wrapText="1"/>
    </xf>
    <xf numFmtId="9" fontId="9" fillId="2" borderId="16" xfId="1" applyFont="1" applyFill="1" applyBorder="1" applyAlignment="1">
      <alignment horizontal="center" vertical="center" wrapText="1"/>
    </xf>
    <xf numFmtId="9" fontId="9" fillId="2" borderId="1" xfId="1" applyFont="1" applyFill="1" applyBorder="1" applyAlignment="1">
      <alignment horizontal="center" vertical="center" wrapText="1"/>
    </xf>
    <xf numFmtId="9" fontId="8" fillId="2" borderId="4" xfId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9" fontId="9" fillId="2" borderId="4" xfId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4" fontId="9" fillId="2" borderId="16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9" fontId="9" fillId="2" borderId="20" xfId="1" applyFont="1" applyFill="1" applyBorder="1" applyAlignment="1">
      <alignment horizontal="center" vertical="center" wrapText="1"/>
    </xf>
    <xf numFmtId="0" fontId="10" fillId="2" borderId="16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9" fontId="9" fillId="2" borderId="16" xfId="1" applyFont="1" applyFill="1" applyBorder="1" applyAlignment="1">
      <alignment vertical="center" wrapText="1"/>
    </xf>
    <xf numFmtId="4" fontId="9" fillId="2" borderId="16" xfId="0" applyNumberFormat="1" applyFont="1" applyFill="1" applyBorder="1" applyAlignment="1">
      <alignment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4" fontId="11" fillId="2" borderId="17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14" fontId="9" fillId="2" borderId="11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6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4" fontId="10" fillId="0" borderId="33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14" fontId="9" fillId="5" borderId="16" xfId="0" applyNumberFormat="1" applyFont="1" applyFill="1" applyBorder="1" applyAlignment="1">
      <alignment horizontal="center" vertical="center" wrapText="1"/>
    </xf>
    <xf numFmtId="14" fontId="9" fillId="5" borderId="4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4" fontId="11" fillId="5" borderId="4" xfId="0" applyNumberFormat="1" applyFont="1" applyFill="1" applyBorder="1" applyAlignment="1">
      <alignment horizontal="center" vertical="center" wrapText="1"/>
    </xf>
    <xf numFmtId="4" fontId="11" fillId="5" borderId="16" xfId="0" applyNumberFormat="1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4" fontId="9" fillId="5" borderId="11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9" fillId="2" borderId="17" xfId="0" applyFont="1" applyFill="1" applyBorder="1" applyAlignment="1">
      <alignment horizontal="center" vertical="center" wrapText="1"/>
    </xf>
    <xf numFmtId="14" fontId="9" fillId="2" borderId="16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9" fillId="2" borderId="17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14" fontId="9" fillId="5" borderId="16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4" fontId="8" fillId="5" borderId="7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4" fontId="8" fillId="5" borderId="14" xfId="0" applyNumberFormat="1" applyFont="1" applyFill="1" applyBorder="1" applyAlignment="1">
      <alignment horizontal="center" vertical="center" wrapText="1"/>
    </xf>
    <xf numFmtId="0" fontId="10" fillId="5" borderId="3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9" fontId="9" fillId="5" borderId="4" xfId="1" applyFont="1" applyFill="1" applyBorder="1" applyAlignment="1">
      <alignment horizontal="center" vertical="center" wrapText="1"/>
    </xf>
    <xf numFmtId="4" fontId="11" fillId="5" borderId="13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9" fontId="9" fillId="5" borderId="7" xfId="1" applyFont="1" applyFill="1" applyBorder="1" applyAlignment="1">
      <alignment horizontal="center" vertical="center" wrapText="1"/>
    </xf>
    <xf numFmtId="4" fontId="9" fillId="5" borderId="7" xfId="0" applyNumberFormat="1" applyFont="1" applyFill="1" applyBorder="1" applyAlignment="1">
      <alignment horizontal="center" vertical="center" wrapText="1"/>
    </xf>
    <xf numFmtId="4" fontId="10" fillId="5" borderId="14" xfId="0" applyNumberFormat="1" applyFont="1" applyFill="1" applyBorder="1" applyAlignment="1">
      <alignment horizontal="center" vertical="center" wrapText="1"/>
    </xf>
    <xf numFmtId="14" fontId="9" fillId="5" borderId="7" xfId="0" applyNumberFormat="1" applyFont="1" applyFill="1" applyBorder="1" applyAlignment="1">
      <alignment horizontal="center" vertical="center" wrapText="1"/>
    </xf>
    <xf numFmtId="0" fontId="9" fillId="5" borderId="7" xfId="0" applyNumberFormat="1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9" fontId="9" fillId="5" borderId="11" xfId="1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>
      <alignment horizontal="center" vertical="center" wrapText="1"/>
    </xf>
    <xf numFmtId="0" fontId="9" fillId="5" borderId="11" xfId="0" applyNumberFormat="1" applyFont="1" applyFill="1" applyBorder="1" applyAlignment="1">
      <alignment horizontal="center" vertical="center" wrapText="1"/>
    </xf>
    <xf numFmtId="4" fontId="10" fillId="5" borderId="11" xfId="0" applyNumberFormat="1" applyFont="1" applyFill="1" applyBorder="1" applyAlignment="1">
      <alignment horizontal="center" vertical="center" wrapText="1"/>
    </xf>
    <xf numFmtId="0" fontId="10" fillId="5" borderId="8" xfId="0" applyNumberFormat="1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4" fontId="10" fillId="5" borderId="32" xfId="0" applyNumberFormat="1" applyFont="1" applyFill="1" applyBorder="1" applyAlignment="1">
      <alignment horizontal="center" vertical="center" wrapText="1"/>
    </xf>
    <xf numFmtId="0" fontId="10" fillId="5" borderId="16" xfId="0" applyNumberFormat="1" applyFont="1" applyFill="1" applyBorder="1" applyAlignment="1">
      <alignment horizontal="center" vertical="center" wrapText="1"/>
    </xf>
    <xf numFmtId="4" fontId="10" fillId="5" borderId="16" xfId="0" applyNumberFormat="1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9" fontId="9" fillId="5" borderId="16" xfId="1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14" fontId="9" fillId="5" borderId="16" xfId="0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4" fontId="9" fillId="2" borderId="16" xfId="0" applyNumberFormat="1" applyFont="1" applyFill="1" applyBorder="1" applyAlignment="1">
      <alignment horizontal="center" vertical="center" wrapText="1"/>
    </xf>
    <xf numFmtId="9" fontId="9" fillId="2" borderId="16" xfId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4" fontId="9" fillId="2" borderId="11" xfId="0" applyNumberFormat="1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center" vertical="center" wrapText="1"/>
    </xf>
    <xf numFmtId="4" fontId="9" fillId="2" borderId="26" xfId="0" applyNumberFormat="1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9" fontId="9" fillId="2" borderId="16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4" fontId="8" fillId="2" borderId="26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/>
    </xf>
    <xf numFmtId="4" fontId="15" fillId="0" borderId="7" xfId="0" applyNumberFormat="1" applyFont="1" applyFill="1" applyBorder="1" applyAlignment="1">
      <alignment horizontal="center" vertical="center" wrapText="1"/>
    </xf>
    <xf numFmtId="4" fontId="9" fillId="2" borderId="26" xfId="0" applyNumberFormat="1" applyFont="1" applyFill="1" applyBorder="1" applyAlignment="1">
      <alignment vertical="center" wrapText="1"/>
    </xf>
    <xf numFmtId="14" fontId="9" fillId="2" borderId="2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" fontId="11" fillId="2" borderId="20" xfId="0" applyNumberFormat="1" applyFont="1" applyFill="1" applyBorder="1" applyAlignment="1">
      <alignment horizontal="center" vertical="center" wrapText="1"/>
    </xf>
    <xf numFmtId="4" fontId="11" fillId="2" borderId="17" xfId="0" applyNumberFormat="1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center" vertical="center" wrapText="1"/>
    </xf>
    <xf numFmtId="14" fontId="9" fillId="2" borderId="20" xfId="0" applyNumberFormat="1" applyFont="1" applyFill="1" applyBorder="1" applyAlignment="1">
      <alignment horizontal="center" vertical="center" wrapText="1"/>
    </xf>
    <xf numFmtId="14" fontId="9" fillId="2" borderId="17" xfId="0" applyNumberFormat="1" applyFont="1" applyFill="1" applyBorder="1" applyAlignment="1">
      <alignment horizontal="center" vertical="center" wrapText="1"/>
    </xf>
    <xf numFmtId="14" fontId="9" fillId="2" borderId="16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9" fontId="9" fillId="2" borderId="20" xfId="1" applyFont="1" applyFill="1" applyBorder="1" applyAlignment="1">
      <alignment horizontal="center" vertical="center" wrapText="1"/>
    </xf>
    <xf numFmtId="9" fontId="9" fillId="2" borderId="16" xfId="1" applyFont="1" applyFill="1" applyBorder="1" applyAlignment="1">
      <alignment horizontal="center" vertical="center" wrapText="1"/>
    </xf>
    <xf numFmtId="9" fontId="9" fillId="2" borderId="17" xfId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left" vertical="center" wrapText="1"/>
    </xf>
    <xf numFmtId="0" fontId="8" fillId="4" borderId="26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0" fontId="10" fillId="2" borderId="15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6" xfId="0" applyNumberFormat="1" applyFont="1" applyFill="1" applyBorder="1" applyAlignment="1">
      <alignment horizontal="center" vertical="center" wrapText="1"/>
    </xf>
    <xf numFmtId="0" fontId="10" fillId="2" borderId="23" xfId="0" applyNumberFormat="1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2" borderId="20" xfId="0" applyNumberFormat="1" applyFont="1" applyFill="1" applyBorder="1" applyAlignment="1">
      <alignment horizontal="center" vertical="center" wrapText="1"/>
    </xf>
    <xf numFmtId="0" fontId="10" fillId="2" borderId="17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4" fontId="9" fillId="2" borderId="26" xfId="0" applyNumberFormat="1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4" fontId="14" fillId="0" borderId="17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4" fontId="14" fillId="0" borderId="20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4" fontId="10" fillId="2" borderId="1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2" borderId="41" xfId="0" applyNumberFormat="1" applyFont="1" applyFill="1" applyBorder="1" applyAlignment="1">
      <alignment horizontal="center" vertical="center" wrapText="1"/>
    </xf>
    <xf numFmtId="0" fontId="10" fillId="2" borderId="21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2" fontId="9" fillId="0" borderId="17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4" fontId="9" fillId="5" borderId="20" xfId="0" applyNumberFormat="1" applyFont="1" applyFill="1" applyBorder="1" applyAlignment="1">
      <alignment horizontal="center" vertical="center" wrapText="1"/>
    </xf>
    <xf numFmtId="4" fontId="9" fillId="5" borderId="17" xfId="0" applyNumberFormat="1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14" fontId="9" fillId="5" borderId="20" xfId="0" applyNumberFormat="1" applyFont="1" applyFill="1" applyBorder="1" applyAlignment="1">
      <alignment horizontal="center" vertical="center" wrapText="1"/>
    </xf>
    <xf numFmtId="14" fontId="9" fillId="5" borderId="17" xfId="0" applyNumberFormat="1" applyFont="1" applyFill="1" applyBorder="1" applyAlignment="1">
      <alignment horizontal="center" vertical="center" wrapText="1"/>
    </xf>
    <xf numFmtId="14" fontId="9" fillId="5" borderId="16" xfId="0" applyNumberFormat="1" applyFont="1" applyFill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14" fontId="9" fillId="2" borderId="11" xfId="0" applyNumberFormat="1" applyFont="1" applyFill="1" applyBorder="1" applyAlignment="1">
      <alignment horizontal="center" vertical="center" wrapText="1"/>
    </xf>
    <xf numFmtId="4" fontId="9" fillId="2" borderId="26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/>
    </xf>
    <xf numFmtId="14" fontId="9" fillId="5" borderId="11" xfId="0" applyNumberFormat="1" applyFont="1" applyFill="1" applyBorder="1" applyAlignment="1">
      <alignment horizontal="center" vertical="center" wrapText="1"/>
    </xf>
    <xf numFmtId="0" fontId="9" fillId="5" borderId="17" xfId="0" applyNumberFormat="1" applyFont="1" applyFill="1" applyBorder="1" applyAlignment="1">
      <alignment horizontal="center" vertical="center" wrapText="1"/>
    </xf>
    <xf numFmtId="0" fontId="9" fillId="5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9" fontId="9" fillId="0" borderId="20" xfId="1" applyFont="1" applyFill="1" applyBorder="1" applyAlignment="1">
      <alignment horizontal="center" vertical="center" wrapText="1"/>
    </xf>
    <xf numFmtId="9" fontId="9" fillId="0" borderId="17" xfId="1" applyFont="1" applyFill="1" applyBorder="1" applyAlignment="1">
      <alignment horizontal="center" vertical="center" wrapText="1"/>
    </xf>
    <xf numFmtId="9" fontId="9" fillId="0" borderId="16" xfId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Обычный 2 2" xfId="2"/>
    <cellStyle name="Обычный 2 3" xfId="5"/>
    <cellStyle name="Обычный 3" xfId="4"/>
    <cellStyle name="Процентный" xfId="1" builtinId="5"/>
  </cellStyles>
  <dxfs count="0"/>
  <tableStyles count="0" defaultTableStyle="TableStyleMedium2" defaultPivotStyle="PivotStyleLight16"/>
  <colors>
    <mruColors>
      <color rgb="FFF9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\\rackstation\&#1060;&#1054;&#1053;&#1044;\4.%20&#1054;&#1090;&#1095;&#1077;&#1090;&#1099;%20&#1060;&#1086;&#1085;&#1076;&#1072;\&#1045;&#1078;&#1077;&#1084;&#1077;&#1089;&#1103;&#1095;&#1085;&#1099;&#1081;%20&#1086;&#1090;&#1095;&#1077;&#1090;%20&#1074;%20&#1052;&#1080;&#1085;.%20&#1046;&#1050;&#1061;\10%20&#1057;&#1077;&#1085;&#1090;&#1103;&#1073;&#1088;&#1100;%202016\05.09.2016\&#1056;&#1054;-3%20(&#1054;&#1090;&#1095;&#1077;&#1090;%20&#1046;&#1050;&#1061;%20%202016%20&#1075;&#1086;&#1076;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/>
  </sheetPr>
  <dimension ref="A1:R1168"/>
  <sheetViews>
    <sheetView tabSelected="1" view="pageBreakPreview" zoomScale="60" zoomScaleNormal="70" workbookViewId="0">
      <pane ySplit="2" topLeftCell="A3" activePane="bottomLeft" state="frozen"/>
      <selection pane="bottomLeft" activeCell="H13" sqref="H13"/>
    </sheetView>
  </sheetViews>
  <sheetFormatPr defaultColWidth="9.125" defaultRowHeight="15" outlineLevelRow="1" x14ac:dyDescent="0.25"/>
  <cols>
    <col min="1" max="1" width="9" style="1" customWidth="1"/>
    <col min="2" max="2" width="32.75" style="1" customWidth="1"/>
    <col min="3" max="3" width="23" style="1" customWidth="1"/>
    <col min="4" max="4" width="22.875" style="6" customWidth="1"/>
    <col min="5" max="5" width="27" style="1" customWidth="1"/>
    <col min="6" max="6" width="30.125" style="1" customWidth="1"/>
    <col min="7" max="7" width="23" style="6" customWidth="1"/>
    <col min="8" max="8" width="21.125" style="1" customWidth="1"/>
    <col min="9" max="9" width="21.625" style="23" customWidth="1"/>
    <col min="10" max="10" width="21.875" style="6" customWidth="1"/>
    <col min="12" max="12" width="19.25" style="13" customWidth="1"/>
    <col min="13" max="13" width="20.75" style="13" customWidth="1"/>
    <col min="14" max="14" width="13.75" style="13" customWidth="1"/>
    <col min="15" max="15" width="16.375" style="13" customWidth="1"/>
    <col min="16" max="16384" width="9.125" style="1"/>
  </cols>
  <sheetData>
    <row r="1" spans="1:18" ht="40.5" customHeight="1" thickBot="1" x14ac:dyDescent="0.3">
      <c r="A1" s="37"/>
      <c r="B1" s="652" t="s">
        <v>538</v>
      </c>
      <c r="C1" s="652"/>
      <c r="D1" s="652"/>
      <c r="E1" s="652"/>
      <c r="F1" s="652"/>
      <c r="G1" s="652"/>
      <c r="H1" s="652"/>
      <c r="I1" s="652"/>
      <c r="J1" s="652"/>
    </row>
    <row r="2" spans="1:18" ht="115.5" customHeight="1" thickBot="1" x14ac:dyDescent="0.3">
      <c r="A2" s="39" t="s">
        <v>0</v>
      </c>
      <c r="B2" s="40" t="s">
        <v>1</v>
      </c>
      <c r="C2" s="40" t="s">
        <v>48</v>
      </c>
      <c r="D2" s="41" t="s">
        <v>167</v>
      </c>
      <c r="E2" s="40" t="s">
        <v>49</v>
      </c>
      <c r="F2" s="40" t="s">
        <v>57</v>
      </c>
      <c r="G2" s="42" t="s">
        <v>58</v>
      </c>
      <c r="H2" s="40" t="s">
        <v>50</v>
      </c>
      <c r="I2" s="43" t="s">
        <v>51</v>
      </c>
      <c r="J2" s="41" t="s">
        <v>56</v>
      </c>
      <c r="P2" s="3"/>
      <c r="Q2" s="3"/>
      <c r="R2" s="3"/>
    </row>
    <row r="3" spans="1:18" s="12" customFormat="1" ht="17.25" customHeight="1" thickBot="1" x14ac:dyDescent="0.3">
      <c r="A3" s="44">
        <v>1</v>
      </c>
      <c r="B3" s="45">
        <v>2</v>
      </c>
      <c r="C3" s="45">
        <v>3</v>
      </c>
      <c r="D3" s="45">
        <v>4</v>
      </c>
      <c r="E3" s="45">
        <v>5</v>
      </c>
      <c r="F3" s="45">
        <v>6</v>
      </c>
      <c r="G3" s="46">
        <v>7</v>
      </c>
      <c r="H3" s="45">
        <v>8</v>
      </c>
      <c r="I3" s="45">
        <v>9</v>
      </c>
      <c r="J3" s="45">
        <v>10</v>
      </c>
      <c r="L3" s="13"/>
      <c r="M3" s="13"/>
      <c r="N3" s="13"/>
      <c r="O3" s="13"/>
      <c r="P3" s="13"/>
      <c r="Q3" s="13"/>
      <c r="R3" s="13"/>
    </row>
    <row r="4" spans="1:18" ht="29.25" customHeight="1" thickBot="1" x14ac:dyDescent="0.3">
      <c r="A4" s="611" t="s">
        <v>52</v>
      </c>
      <c r="B4" s="612"/>
      <c r="C4" s="47"/>
      <c r="D4" s="48">
        <f>D49+D102+D107+D156+D231+D261+D286+D325+D349+D413+D455+D486+D503+D540+D583+D634+D711+D756+D788+D1162</f>
        <v>2673736479.6500001</v>
      </c>
      <c r="E4" s="49"/>
      <c r="F4" s="49"/>
      <c r="G4" s="50">
        <f>G49+G102+G107+G156+G231+G261+G286+G325+G349+G413+G455+G486+G503+G540+G583+G634+G711+G756+G788+G1162</f>
        <v>1675455027.6037102</v>
      </c>
      <c r="H4" s="51"/>
      <c r="I4" s="52"/>
      <c r="J4" s="48">
        <f>J49+J102+J107+J156+J231+J261+J286+J325+J349+J413+J455+J486+J503+J540+J583+J634+J711+J756+J788+J1162</f>
        <v>42378601.600000001</v>
      </c>
      <c r="P4" s="3"/>
      <c r="Q4" s="3"/>
      <c r="R4" s="3"/>
    </row>
    <row r="5" spans="1:18" ht="29.25" customHeight="1" thickBot="1" x14ac:dyDescent="0.3">
      <c r="A5" s="561" t="s">
        <v>30</v>
      </c>
      <c r="B5" s="562"/>
      <c r="C5" s="562"/>
      <c r="D5" s="562"/>
      <c r="E5" s="562"/>
      <c r="F5" s="562"/>
      <c r="G5" s="562"/>
      <c r="H5" s="562"/>
      <c r="I5" s="562"/>
      <c r="J5" s="562"/>
    </row>
    <row r="6" spans="1:18" s="205" customFormat="1" ht="16.5" x14ac:dyDescent="0.25">
      <c r="A6" s="553">
        <v>1</v>
      </c>
      <c r="B6" s="546" t="s">
        <v>160</v>
      </c>
      <c r="C6" s="75" t="s">
        <v>12</v>
      </c>
      <c r="D6" s="75">
        <v>382400</v>
      </c>
      <c r="E6" s="539" t="s">
        <v>456</v>
      </c>
      <c r="F6" s="539" t="s">
        <v>436</v>
      </c>
      <c r="G6" s="683">
        <v>5533541.6878284439</v>
      </c>
      <c r="H6" s="527">
        <v>42965</v>
      </c>
      <c r="I6" s="527"/>
      <c r="J6" s="68"/>
      <c r="L6" s="14"/>
      <c r="M6" s="14"/>
      <c r="N6" s="14"/>
      <c r="O6" s="14"/>
    </row>
    <row r="7" spans="1:18" s="12" customFormat="1" ht="16.5" outlineLevel="1" x14ac:dyDescent="0.25">
      <c r="A7" s="554"/>
      <c r="B7" s="520"/>
      <c r="C7" s="54" t="s">
        <v>8</v>
      </c>
      <c r="D7" s="54">
        <v>980000</v>
      </c>
      <c r="E7" s="540"/>
      <c r="F7" s="540"/>
      <c r="G7" s="682"/>
      <c r="H7" s="542"/>
      <c r="I7" s="542"/>
      <c r="J7" s="199"/>
      <c r="L7" s="13"/>
      <c r="M7" s="13"/>
      <c r="N7" s="13"/>
      <c r="O7" s="13"/>
    </row>
    <row r="8" spans="1:18" s="12" customFormat="1" ht="16.5" outlineLevel="1" x14ac:dyDescent="0.25">
      <c r="A8" s="554"/>
      <c r="B8" s="520"/>
      <c r="C8" s="54" t="s">
        <v>9</v>
      </c>
      <c r="D8" s="54">
        <v>274800</v>
      </c>
      <c r="E8" s="540"/>
      <c r="F8" s="540"/>
      <c r="G8" s="682"/>
      <c r="H8" s="542"/>
      <c r="I8" s="542"/>
      <c r="J8" s="199"/>
      <c r="L8" s="13"/>
      <c r="M8" s="13"/>
      <c r="N8" s="13"/>
      <c r="O8" s="13"/>
    </row>
    <row r="9" spans="1:18" s="12" customFormat="1" ht="16.5" outlineLevel="1" x14ac:dyDescent="0.25">
      <c r="A9" s="554"/>
      <c r="B9" s="520"/>
      <c r="C9" s="54" t="s">
        <v>10</v>
      </c>
      <c r="D9" s="54">
        <v>186400</v>
      </c>
      <c r="E9" s="540"/>
      <c r="F9" s="540"/>
      <c r="G9" s="682"/>
      <c r="H9" s="542"/>
      <c r="I9" s="542"/>
      <c r="J9" s="199"/>
      <c r="L9" s="13"/>
      <c r="M9" s="13"/>
      <c r="N9" s="13"/>
      <c r="O9" s="13"/>
    </row>
    <row r="10" spans="1:18" s="12" customFormat="1" ht="16.5" outlineLevel="1" x14ac:dyDescent="0.25">
      <c r="A10" s="554"/>
      <c r="B10" s="520"/>
      <c r="C10" s="54" t="s">
        <v>23</v>
      </c>
      <c r="D10" s="54">
        <v>2515500</v>
      </c>
      <c r="E10" s="541"/>
      <c r="F10" s="541"/>
      <c r="G10" s="681"/>
      <c r="H10" s="528"/>
      <c r="I10" s="528"/>
      <c r="J10" s="199"/>
      <c r="L10" s="13"/>
      <c r="M10" s="13"/>
      <c r="N10" s="13"/>
      <c r="O10" s="13"/>
    </row>
    <row r="11" spans="1:18" s="205" customFormat="1" ht="17.25" outlineLevel="1" thickBot="1" x14ac:dyDescent="0.3">
      <c r="A11" s="547" t="s">
        <v>27</v>
      </c>
      <c r="B11" s="548"/>
      <c r="C11" s="203"/>
      <c r="D11" s="203">
        <f>SUM(D6:D10)</f>
        <v>4339100</v>
      </c>
      <c r="E11" s="57"/>
      <c r="F11" s="57"/>
      <c r="G11" s="58">
        <f>SUM(G6)</f>
        <v>5533541.6878284439</v>
      </c>
      <c r="H11" s="57"/>
      <c r="I11" s="59"/>
      <c r="J11" s="60"/>
      <c r="L11" s="14"/>
      <c r="M11" s="14"/>
      <c r="N11" s="14"/>
      <c r="O11" s="14"/>
    </row>
    <row r="12" spans="1:18" s="205" customFormat="1" ht="55.5" customHeight="1" x14ac:dyDescent="0.25">
      <c r="A12" s="201">
        <v>2</v>
      </c>
      <c r="B12" s="202" t="s">
        <v>13</v>
      </c>
      <c r="C12" s="75" t="s">
        <v>23</v>
      </c>
      <c r="D12" s="75">
        <v>2399770</v>
      </c>
      <c r="E12" s="121" t="s">
        <v>457</v>
      </c>
      <c r="F12" s="67" t="s">
        <v>438</v>
      </c>
      <c r="G12" s="76">
        <v>2408758.2000000002</v>
      </c>
      <c r="H12" s="70">
        <v>42999</v>
      </c>
      <c r="J12" s="68"/>
      <c r="L12" s="14"/>
      <c r="M12" s="14"/>
      <c r="N12" s="14"/>
      <c r="O12" s="14"/>
    </row>
    <row r="13" spans="1:18" s="205" customFormat="1" ht="17.25" outlineLevel="1" thickBot="1" x14ac:dyDescent="0.3">
      <c r="A13" s="547" t="s">
        <v>27</v>
      </c>
      <c r="B13" s="548"/>
      <c r="C13" s="203"/>
      <c r="D13" s="203">
        <f>SUM(D12)</f>
        <v>2399770</v>
      </c>
      <c r="E13" s="57"/>
      <c r="F13" s="57"/>
      <c r="G13" s="58">
        <f>SUM(G12)</f>
        <v>2408758.2000000002</v>
      </c>
      <c r="H13" s="57"/>
      <c r="I13" s="62"/>
      <c r="J13" s="203"/>
      <c r="L13" s="14"/>
      <c r="M13" s="14"/>
      <c r="N13" s="14"/>
      <c r="O13" s="14"/>
    </row>
    <row r="14" spans="1:18" s="205" customFormat="1" ht="49.5" customHeight="1" x14ac:dyDescent="0.25">
      <c r="A14" s="201">
        <v>3</v>
      </c>
      <c r="B14" s="202" t="s">
        <v>161</v>
      </c>
      <c r="C14" s="75" t="s">
        <v>23</v>
      </c>
      <c r="D14" s="68">
        <v>2515500</v>
      </c>
      <c r="E14" s="121" t="s">
        <v>437</v>
      </c>
      <c r="F14" s="67" t="s">
        <v>438</v>
      </c>
      <c r="G14" s="69">
        <v>3436440.85</v>
      </c>
      <c r="H14" s="70"/>
      <c r="I14" s="71"/>
      <c r="J14" s="204"/>
      <c r="L14" s="14"/>
      <c r="M14" s="14"/>
      <c r="N14" s="14"/>
      <c r="O14" s="14"/>
    </row>
    <row r="15" spans="1:18" s="205" customFormat="1" ht="17.25" outlineLevel="1" thickBot="1" x14ac:dyDescent="0.3">
      <c r="A15" s="547" t="s">
        <v>27</v>
      </c>
      <c r="B15" s="548"/>
      <c r="C15" s="203"/>
      <c r="D15" s="203">
        <f>SUM(D14)</f>
        <v>2515500</v>
      </c>
      <c r="E15" s="57"/>
      <c r="F15" s="57"/>
      <c r="G15" s="58">
        <f>SUM(G14)</f>
        <v>3436440.85</v>
      </c>
      <c r="H15" s="57"/>
      <c r="I15" s="62"/>
      <c r="J15" s="203"/>
      <c r="L15" s="14"/>
      <c r="M15" s="14"/>
      <c r="N15" s="14"/>
      <c r="O15" s="14"/>
    </row>
    <row r="16" spans="1:18" s="205" customFormat="1" ht="16.5" x14ac:dyDescent="0.25">
      <c r="A16" s="553">
        <v>4</v>
      </c>
      <c r="B16" s="546" t="s">
        <v>162</v>
      </c>
      <c r="C16" s="75" t="s">
        <v>12</v>
      </c>
      <c r="D16" s="75">
        <v>399000</v>
      </c>
      <c r="E16" s="539" t="s">
        <v>456</v>
      </c>
      <c r="F16" s="539" t="s">
        <v>436</v>
      </c>
      <c r="G16" s="680">
        <v>3956651.06</v>
      </c>
      <c r="H16" s="527">
        <v>42965</v>
      </c>
      <c r="J16" s="68"/>
      <c r="L16" s="14"/>
      <c r="M16" s="14"/>
      <c r="N16" s="14"/>
      <c r="O16" s="14"/>
    </row>
    <row r="17" spans="1:15" s="205" customFormat="1" ht="16.5" x14ac:dyDescent="0.25">
      <c r="A17" s="557"/>
      <c r="B17" s="519"/>
      <c r="C17" s="54" t="s">
        <v>8</v>
      </c>
      <c r="D17" s="185">
        <v>1050000</v>
      </c>
      <c r="E17" s="540"/>
      <c r="F17" s="540"/>
      <c r="G17" s="682"/>
      <c r="H17" s="542"/>
      <c r="I17" s="470"/>
      <c r="J17" s="200"/>
      <c r="L17" s="14"/>
      <c r="M17" s="14"/>
      <c r="N17" s="14"/>
      <c r="O17" s="14"/>
    </row>
    <row r="18" spans="1:15" s="205" customFormat="1" ht="16.5" x14ac:dyDescent="0.25">
      <c r="A18" s="557"/>
      <c r="B18" s="519"/>
      <c r="C18" s="54" t="s">
        <v>9</v>
      </c>
      <c r="D18" s="185">
        <v>273000</v>
      </c>
      <c r="E18" s="540"/>
      <c r="F18" s="540"/>
      <c r="G18" s="682"/>
      <c r="H18" s="542"/>
      <c r="J18" s="200"/>
      <c r="L18" s="14"/>
      <c r="M18" s="14"/>
      <c r="N18" s="14"/>
      <c r="O18" s="14"/>
    </row>
    <row r="19" spans="1:15" s="12" customFormat="1" ht="16.5" outlineLevel="1" x14ac:dyDescent="0.25">
      <c r="A19" s="554"/>
      <c r="B19" s="520"/>
      <c r="C19" s="54" t="s">
        <v>10</v>
      </c>
      <c r="D19" s="54">
        <v>189000</v>
      </c>
      <c r="E19" s="541"/>
      <c r="F19" s="541"/>
      <c r="G19" s="681"/>
      <c r="H19" s="528"/>
      <c r="I19" s="471"/>
      <c r="J19" s="199"/>
      <c r="L19" s="13"/>
      <c r="M19" s="13"/>
      <c r="N19" s="13"/>
      <c r="O19" s="13"/>
    </row>
    <row r="20" spans="1:15" s="205" customFormat="1" ht="17.25" outlineLevel="1" thickBot="1" x14ac:dyDescent="0.3">
      <c r="A20" s="555" t="s">
        <v>27</v>
      </c>
      <c r="B20" s="556"/>
      <c r="C20" s="63"/>
      <c r="D20" s="63">
        <f>SUM(D16:D19)</f>
        <v>1911000</v>
      </c>
      <c r="E20" s="64"/>
      <c r="F20" s="64"/>
      <c r="G20" s="65">
        <f>SUM(G16)</f>
        <v>3956651.06</v>
      </c>
      <c r="H20" s="64"/>
      <c r="I20" s="62"/>
      <c r="J20" s="63"/>
      <c r="L20" s="14"/>
      <c r="M20" s="14"/>
      <c r="N20" s="14"/>
      <c r="O20" s="14"/>
    </row>
    <row r="21" spans="1:15" s="205" customFormat="1" ht="26.25" customHeight="1" x14ac:dyDescent="0.25">
      <c r="A21" s="553">
        <v>5</v>
      </c>
      <c r="B21" s="546" t="s">
        <v>59</v>
      </c>
      <c r="C21" s="75" t="s">
        <v>23</v>
      </c>
      <c r="D21" s="75">
        <v>2515500</v>
      </c>
      <c r="E21" s="539" t="s">
        <v>457</v>
      </c>
      <c r="F21" s="539" t="s">
        <v>438</v>
      </c>
      <c r="G21" s="680">
        <v>8200085.4400000004</v>
      </c>
      <c r="H21" s="527">
        <v>42999</v>
      </c>
      <c r="J21" s="68"/>
      <c r="L21" s="14"/>
      <c r="M21" s="14"/>
      <c r="N21" s="14"/>
      <c r="O21" s="14"/>
    </row>
    <row r="22" spans="1:15" s="12" customFormat="1" ht="26.25" customHeight="1" outlineLevel="1" x14ac:dyDescent="0.25">
      <c r="A22" s="554"/>
      <c r="B22" s="520"/>
      <c r="C22" s="54" t="s">
        <v>24</v>
      </c>
      <c r="D22" s="54">
        <v>3360000</v>
      </c>
      <c r="E22" s="541"/>
      <c r="F22" s="541"/>
      <c r="G22" s="681"/>
      <c r="H22" s="528"/>
      <c r="I22" s="471"/>
      <c r="J22" s="199"/>
      <c r="L22" s="13"/>
      <c r="M22" s="13"/>
      <c r="N22" s="13"/>
      <c r="O22" s="13"/>
    </row>
    <row r="23" spans="1:15" s="12" customFormat="1" ht="17.25" outlineLevel="1" thickBot="1" x14ac:dyDescent="0.3">
      <c r="A23" s="547" t="s">
        <v>27</v>
      </c>
      <c r="B23" s="548"/>
      <c r="C23" s="73"/>
      <c r="D23" s="203">
        <f>SUM(D21:D22)</f>
        <v>5875500</v>
      </c>
      <c r="E23" s="74"/>
      <c r="F23" s="74"/>
      <c r="G23" s="58">
        <f>SUM(G21)</f>
        <v>8200085.4400000004</v>
      </c>
      <c r="H23" s="74"/>
      <c r="I23" s="62"/>
      <c r="J23" s="203"/>
      <c r="L23" s="13"/>
      <c r="M23" s="13"/>
      <c r="N23" s="13"/>
      <c r="O23" s="13"/>
    </row>
    <row r="24" spans="1:15" s="205" customFormat="1" ht="16.5" customHeight="1" x14ac:dyDescent="0.25">
      <c r="A24" s="553">
        <v>6</v>
      </c>
      <c r="B24" s="546" t="s">
        <v>163</v>
      </c>
      <c r="C24" s="75" t="s">
        <v>12</v>
      </c>
      <c r="D24" s="75">
        <v>331550</v>
      </c>
      <c r="E24" s="539" t="s">
        <v>456</v>
      </c>
      <c r="F24" s="539" t="s">
        <v>436</v>
      </c>
      <c r="G24" s="680">
        <v>3343599.82</v>
      </c>
      <c r="H24" s="527">
        <v>42965</v>
      </c>
      <c r="I24" s="527"/>
      <c r="J24" s="204"/>
      <c r="L24" s="14"/>
      <c r="M24" s="14"/>
      <c r="N24" s="14"/>
      <c r="O24" s="14"/>
    </row>
    <row r="25" spans="1:15" s="205" customFormat="1" ht="16.5" customHeight="1" x14ac:dyDescent="0.25">
      <c r="A25" s="557"/>
      <c r="B25" s="519"/>
      <c r="C25" s="54" t="s">
        <v>8</v>
      </c>
      <c r="D25" s="185">
        <v>872500</v>
      </c>
      <c r="E25" s="540"/>
      <c r="F25" s="540"/>
      <c r="G25" s="682"/>
      <c r="H25" s="542"/>
      <c r="I25" s="542"/>
      <c r="J25" s="143"/>
      <c r="L25" s="14"/>
      <c r="M25" s="14"/>
      <c r="N25" s="14"/>
      <c r="O25" s="14"/>
    </row>
    <row r="26" spans="1:15" s="205" customFormat="1" ht="16.5" customHeight="1" x14ac:dyDescent="0.25">
      <c r="A26" s="557"/>
      <c r="B26" s="519"/>
      <c r="C26" s="54" t="s">
        <v>9</v>
      </c>
      <c r="D26" s="185">
        <v>226850</v>
      </c>
      <c r="E26" s="540"/>
      <c r="F26" s="540"/>
      <c r="G26" s="682"/>
      <c r="H26" s="542"/>
      <c r="I26" s="542"/>
      <c r="J26" s="143"/>
      <c r="L26" s="14"/>
      <c r="M26" s="14"/>
      <c r="N26" s="14"/>
      <c r="O26" s="14"/>
    </row>
    <row r="27" spans="1:15" s="12" customFormat="1" ht="16.5" customHeight="1" outlineLevel="1" x14ac:dyDescent="0.25">
      <c r="A27" s="554"/>
      <c r="B27" s="520"/>
      <c r="C27" s="54" t="s">
        <v>10</v>
      </c>
      <c r="D27" s="54">
        <v>157050</v>
      </c>
      <c r="E27" s="541"/>
      <c r="F27" s="541"/>
      <c r="G27" s="681"/>
      <c r="H27" s="528"/>
      <c r="I27" s="528"/>
      <c r="J27" s="199"/>
      <c r="L27" s="13"/>
      <c r="M27" s="13"/>
      <c r="N27" s="13"/>
      <c r="O27" s="13"/>
    </row>
    <row r="28" spans="1:15" s="12" customFormat="1" ht="17.25" outlineLevel="1" thickBot="1" x14ac:dyDescent="0.3">
      <c r="A28" s="547" t="s">
        <v>27</v>
      </c>
      <c r="B28" s="548"/>
      <c r="C28" s="73"/>
      <c r="D28" s="203">
        <f>SUM(D24:D27)</f>
        <v>1587950</v>
      </c>
      <c r="E28" s="74"/>
      <c r="F28" s="74"/>
      <c r="G28" s="58">
        <f>SUM(G24)</f>
        <v>3343599.82</v>
      </c>
      <c r="H28" s="74"/>
      <c r="I28" s="62"/>
      <c r="J28" s="203"/>
      <c r="L28" s="13"/>
      <c r="M28" s="13"/>
      <c r="N28" s="13"/>
      <c r="O28" s="13"/>
    </row>
    <row r="29" spans="1:15" s="12" customFormat="1" ht="22.5" customHeight="1" outlineLevel="1" x14ac:dyDescent="0.25">
      <c r="A29" s="619"/>
      <c r="B29" s="579" t="s">
        <v>381</v>
      </c>
      <c r="C29" s="382" t="s">
        <v>23</v>
      </c>
      <c r="D29" s="382">
        <v>6120000</v>
      </c>
      <c r="E29" s="359"/>
      <c r="F29" s="359"/>
      <c r="G29" s="385"/>
      <c r="H29" s="359"/>
      <c r="I29" s="386"/>
      <c r="J29" s="384"/>
      <c r="L29" s="13"/>
      <c r="M29" s="13"/>
      <c r="N29" s="13"/>
      <c r="O29" s="13"/>
    </row>
    <row r="30" spans="1:15" s="12" customFormat="1" ht="24" customHeight="1" outlineLevel="1" x14ac:dyDescent="0.25">
      <c r="A30" s="557"/>
      <c r="B30" s="551"/>
      <c r="C30" s="54" t="s">
        <v>11</v>
      </c>
      <c r="D30" s="54">
        <v>100000</v>
      </c>
      <c r="E30" s="121"/>
      <c r="F30" s="121"/>
      <c r="G30" s="370"/>
      <c r="H30" s="121"/>
      <c r="I30" s="383"/>
      <c r="J30" s="370"/>
      <c r="L30" s="13"/>
      <c r="M30" s="13"/>
      <c r="N30" s="13"/>
      <c r="O30" s="13"/>
    </row>
    <row r="31" spans="1:15" s="12" customFormat="1" ht="17.25" outlineLevel="1" thickBot="1" x14ac:dyDescent="0.3">
      <c r="A31" s="547" t="s">
        <v>27</v>
      </c>
      <c r="B31" s="548"/>
      <c r="C31" s="79"/>
      <c r="D31" s="82">
        <f>D29+D30</f>
        <v>6220000</v>
      </c>
      <c r="E31" s="81"/>
      <c r="F31" s="81"/>
      <c r="G31" s="387"/>
      <c r="H31" s="81"/>
      <c r="I31" s="83"/>
      <c r="J31" s="82"/>
      <c r="L31" s="13"/>
      <c r="M31" s="13"/>
      <c r="N31" s="13"/>
      <c r="O31" s="13"/>
    </row>
    <row r="32" spans="1:15" s="12" customFormat="1" ht="24" customHeight="1" outlineLevel="1" x14ac:dyDescent="0.25">
      <c r="A32" s="619"/>
      <c r="B32" s="579" t="s">
        <v>382</v>
      </c>
      <c r="C32" s="382" t="s">
        <v>23</v>
      </c>
      <c r="D32" s="382">
        <v>12650000</v>
      </c>
      <c r="E32" s="359"/>
      <c r="F32" s="359"/>
      <c r="G32" s="385"/>
      <c r="H32" s="359"/>
      <c r="I32" s="386"/>
      <c r="J32" s="384"/>
      <c r="L32" s="13"/>
      <c r="M32" s="13"/>
      <c r="N32" s="13"/>
      <c r="O32" s="13"/>
    </row>
    <row r="33" spans="1:15" s="12" customFormat="1" ht="24" customHeight="1" outlineLevel="1" x14ac:dyDescent="0.25">
      <c r="A33" s="557"/>
      <c r="B33" s="551"/>
      <c r="C33" s="54" t="s">
        <v>11</v>
      </c>
      <c r="D33" s="54">
        <v>100000</v>
      </c>
      <c r="E33" s="121"/>
      <c r="F33" s="121"/>
      <c r="G33" s="370"/>
      <c r="H33" s="121"/>
      <c r="I33" s="383"/>
      <c r="J33" s="370"/>
      <c r="L33" s="13"/>
      <c r="M33" s="13"/>
      <c r="N33" s="13"/>
      <c r="O33" s="13"/>
    </row>
    <row r="34" spans="1:15" s="12" customFormat="1" ht="17.25" outlineLevel="1" thickBot="1" x14ac:dyDescent="0.3">
      <c r="A34" s="547" t="s">
        <v>27</v>
      </c>
      <c r="B34" s="548"/>
      <c r="C34" s="79"/>
      <c r="D34" s="82">
        <f>D32+D33</f>
        <v>12750000</v>
      </c>
      <c r="E34" s="81"/>
      <c r="F34" s="81"/>
      <c r="G34" s="387"/>
      <c r="H34" s="81"/>
      <c r="I34" s="83"/>
      <c r="J34" s="82"/>
      <c r="L34" s="13"/>
      <c r="M34" s="13"/>
      <c r="N34" s="13"/>
      <c r="O34" s="13"/>
    </row>
    <row r="35" spans="1:15" s="205" customFormat="1" ht="31.5" customHeight="1" x14ac:dyDescent="0.25">
      <c r="A35" s="553">
        <v>7</v>
      </c>
      <c r="B35" s="546" t="s">
        <v>164</v>
      </c>
      <c r="C35" s="75" t="s">
        <v>23</v>
      </c>
      <c r="D35" s="75">
        <v>3933150</v>
      </c>
      <c r="E35" s="539" t="s">
        <v>437</v>
      </c>
      <c r="F35" s="539" t="s">
        <v>438</v>
      </c>
      <c r="G35" s="680">
        <v>17829332.579999998</v>
      </c>
      <c r="H35" s="527">
        <v>42999</v>
      </c>
      <c r="I35" s="527"/>
      <c r="J35" s="68"/>
      <c r="L35" s="14"/>
      <c r="M35" s="14"/>
      <c r="N35" s="14"/>
      <c r="O35" s="14"/>
    </row>
    <row r="36" spans="1:15" s="12" customFormat="1" ht="16.5" outlineLevel="1" x14ac:dyDescent="0.25">
      <c r="A36" s="554"/>
      <c r="B36" s="520"/>
      <c r="C36" s="54" t="s">
        <v>24</v>
      </c>
      <c r="D36" s="54">
        <v>9800000</v>
      </c>
      <c r="E36" s="541"/>
      <c r="F36" s="541"/>
      <c r="G36" s="681"/>
      <c r="H36" s="528"/>
      <c r="I36" s="528"/>
      <c r="J36" s="199"/>
      <c r="L36" s="13"/>
      <c r="M36" s="13"/>
      <c r="N36" s="13"/>
      <c r="O36" s="13"/>
    </row>
    <row r="37" spans="1:15" s="12" customFormat="1" ht="17.25" outlineLevel="1" thickBot="1" x14ac:dyDescent="0.3">
      <c r="A37" s="555" t="s">
        <v>27</v>
      </c>
      <c r="B37" s="556"/>
      <c r="C37" s="77"/>
      <c r="D37" s="63">
        <f>SUM(D35:D36)</f>
        <v>13733150</v>
      </c>
      <c r="E37" s="78"/>
      <c r="F37" s="78"/>
      <c r="G37" s="65">
        <f>SUM(G35)</f>
        <v>17829332.579999998</v>
      </c>
      <c r="H37" s="78"/>
      <c r="I37" s="62"/>
      <c r="J37" s="63"/>
      <c r="L37" s="13"/>
      <c r="M37" s="13"/>
      <c r="N37" s="13"/>
      <c r="O37" s="13"/>
    </row>
    <row r="38" spans="1:15" s="205" customFormat="1" ht="16.5" x14ac:dyDescent="0.25">
      <c r="A38" s="553">
        <v>8</v>
      </c>
      <c r="B38" s="546" t="s">
        <v>165</v>
      </c>
      <c r="C38" s="75" t="s">
        <v>12</v>
      </c>
      <c r="D38" s="75">
        <v>469300</v>
      </c>
      <c r="E38" s="539" t="s">
        <v>439</v>
      </c>
      <c r="F38" s="539" t="s">
        <v>388</v>
      </c>
      <c r="G38" s="680">
        <v>3383649.7458040533</v>
      </c>
      <c r="H38" s="527">
        <v>42971</v>
      </c>
      <c r="J38" s="68"/>
      <c r="L38" s="14"/>
      <c r="M38" s="14"/>
      <c r="N38" s="14"/>
      <c r="O38" s="14"/>
    </row>
    <row r="39" spans="1:15" s="205" customFormat="1" ht="16.5" x14ac:dyDescent="0.25">
      <c r="A39" s="557"/>
      <c r="B39" s="519"/>
      <c r="C39" s="54" t="s">
        <v>8</v>
      </c>
      <c r="D39" s="185">
        <v>1235000</v>
      </c>
      <c r="E39" s="540"/>
      <c r="F39" s="540"/>
      <c r="G39" s="682"/>
      <c r="H39" s="542"/>
      <c r="I39" s="470"/>
      <c r="J39" s="200"/>
      <c r="L39" s="14"/>
      <c r="M39" s="14"/>
      <c r="N39" s="14"/>
      <c r="O39" s="14"/>
    </row>
    <row r="40" spans="1:15" s="205" customFormat="1" ht="16.5" x14ac:dyDescent="0.25">
      <c r="A40" s="557"/>
      <c r="B40" s="519"/>
      <c r="C40" s="54" t="s">
        <v>9</v>
      </c>
      <c r="D40" s="185">
        <v>321100</v>
      </c>
      <c r="E40" s="540"/>
      <c r="F40" s="540"/>
      <c r="G40" s="682"/>
      <c r="H40" s="542"/>
      <c r="J40" s="200"/>
      <c r="L40" s="14"/>
      <c r="M40" s="14"/>
      <c r="N40" s="14"/>
      <c r="O40" s="14"/>
    </row>
    <row r="41" spans="1:15" s="12" customFormat="1" ht="16.5" outlineLevel="1" x14ac:dyDescent="0.25">
      <c r="A41" s="554"/>
      <c r="B41" s="520"/>
      <c r="C41" s="54" t="s">
        <v>10</v>
      </c>
      <c r="D41" s="54">
        <v>222300</v>
      </c>
      <c r="E41" s="541"/>
      <c r="F41" s="541"/>
      <c r="G41" s="681"/>
      <c r="H41" s="528"/>
      <c r="I41" s="471"/>
      <c r="J41" s="199"/>
      <c r="L41" s="13"/>
      <c r="M41" s="13"/>
      <c r="N41" s="13"/>
      <c r="O41" s="13"/>
    </row>
    <row r="42" spans="1:15" s="12" customFormat="1" ht="17.25" outlineLevel="1" thickBot="1" x14ac:dyDescent="0.3">
      <c r="A42" s="547" t="s">
        <v>27</v>
      </c>
      <c r="B42" s="548"/>
      <c r="C42" s="73"/>
      <c r="D42" s="203">
        <f>SUM(D38:D41)</f>
        <v>2247700</v>
      </c>
      <c r="E42" s="78"/>
      <c r="F42" s="78"/>
      <c r="G42" s="65">
        <f>SUM(G38)</f>
        <v>3383649.7458040533</v>
      </c>
      <c r="H42" s="78"/>
      <c r="I42" s="66"/>
      <c r="J42" s="63"/>
      <c r="L42" s="13"/>
      <c r="M42" s="13"/>
      <c r="N42" s="13"/>
      <c r="O42" s="13"/>
    </row>
    <row r="43" spans="1:15" s="12" customFormat="1" ht="18.75" customHeight="1" outlineLevel="1" x14ac:dyDescent="0.25">
      <c r="A43" s="551">
        <v>9</v>
      </c>
      <c r="B43" s="519" t="s">
        <v>166</v>
      </c>
      <c r="C43" s="185" t="s">
        <v>12</v>
      </c>
      <c r="D43" s="362">
        <v>545300</v>
      </c>
      <c r="E43" s="539" t="s">
        <v>439</v>
      </c>
      <c r="F43" s="539" t="s">
        <v>388</v>
      </c>
      <c r="G43" s="680">
        <v>3351527.48</v>
      </c>
      <c r="H43" s="527">
        <v>42971</v>
      </c>
      <c r="I43" s="472"/>
      <c r="J43" s="68"/>
      <c r="L43" s="13"/>
      <c r="M43" s="13"/>
      <c r="N43" s="13"/>
      <c r="O43" s="13"/>
    </row>
    <row r="44" spans="1:15" s="12" customFormat="1" ht="18.75" customHeight="1" outlineLevel="1" x14ac:dyDescent="0.25">
      <c r="A44" s="552"/>
      <c r="B44" s="520"/>
      <c r="C44" s="54" t="s">
        <v>8</v>
      </c>
      <c r="D44" s="54">
        <v>1435000</v>
      </c>
      <c r="E44" s="540"/>
      <c r="F44" s="540"/>
      <c r="G44" s="682"/>
      <c r="H44" s="542"/>
      <c r="I44" s="471"/>
      <c r="J44" s="199"/>
      <c r="L44" s="13"/>
      <c r="M44" s="13"/>
      <c r="N44" s="13"/>
      <c r="O44" s="13"/>
    </row>
    <row r="45" spans="1:15" s="12" customFormat="1" ht="18.75" customHeight="1" outlineLevel="1" x14ac:dyDescent="0.25">
      <c r="A45" s="552"/>
      <c r="B45" s="520"/>
      <c r="C45" s="54" t="s">
        <v>9</v>
      </c>
      <c r="D45" s="54">
        <v>373100</v>
      </c>
      <c r="E45" s="540"/>
      <c r="F45" s="540"/>
      <c r="G45" s="682"/>
      <c r="H45" s="542"/>
      <c r="I45" s="471"/>
      <c r="J45" s="208"/>
      <c r="L45" s="13"/>
      <c r="M45" s="13"/>
      <c r="N45" s="13"/>
      <c r="O45" s="13"/>
    </row>
    <row r="46" spans="1:15" s="12" customFormat="1" ht="18.75" customHeight="1" outlineLevel="1" x14ac:dyDescent="0.25">
      <c r="A46" s="552"/>
      <c r="B46" s="520"/>
      <c r="C46" s="54" t="s">
        <v>10</v>
      </c>
      <c r="D46" s="185">
        <v>258300</v>
      </c>
      <c r="E46" s="541"/>
      <c r="F46" s="541"/>
      <c r="G46" s="681"/>
      <c r="H46" s="528"/>
      <c r="I46" s="471"/>
      <c r="J46" s="208"/>
      <c r="L46" s="13"/>
      <c r="M46" s="13"/>
      <c r="N46" s="13"/>
      <c r="O46" s="13"/>
    </row>
    <row r="47" spans="1:15" s="12" customFormat="1" ht="15.75" customHeight="1" outlineLevel="1" thickBot="1" x14ac:dyDescent="0.3">
      <c r="A47" s="521" t="s">
        <v>27</v>
      </c>
      <c r="B47" s="522"/>
      <c r="C47" s="79"/>
      <c r="D47" s="82">
        <f>SUM(D43:D46)</f>
        <v>2611700</v>
      </c>
      <c r="E47" s="81"/>
      <c r="F47" s="81"/>
      <c r="G47" s="82">
        <f>SUM(G43)</f>
        <v>3351527.48</v>
      </c>
      <c r="H47" s="81"/>
      <c r="I47" s="62"/>
      <c r="J47" s="82"/>
      <c r="L47" s="13"/>
      <c r="M47" s="13"/>
      <c r="N47" s="13"/>
      <c r="O47" s="13"/>
    </row>
    <row r="48" spans="1:15" s="12" customFormat="1" ht="34.5" customHeight="1" outlineLevel="1" thickBot="1" x14ac:dyDescent="0.3">
      <c r="A48" s="212"/>
      <c r="B48" s="563" t="s">
        <v>169</v>
      </c>
      <c r="C48" s="563"/>
      <c r="D48" s="80">
        <v>3450000</v>
      </c>
      <c r="E48" s="146"/>
      <c r="F48" s="146"/>
      <c r="G48" s="234"/>
      <c r="H48" s="146"/>
      <c r="I48" s="235"/>
      <c r="J48" s="234"/>
      <c r="L48" s="13"/>
      <c r="M48" s="13"/>
      <c r="N48" s="13"/>
      <c r="O48" s="13"/>
    </row>
    <row r="49" spans="1:15" ht="19.5" customHeight="1" outlineLevel="1" thickBot="1" x14ac:dyDescent="0.3">
      <c r="A49" s="572" t="s">
        <v>28</v>
      </c>
      <c r="B49" s="573"/>
      <c r="C49" s="99"/>
      <c r="D49" s="100">
        <f>D11+D13+D15+D20+D23+D28+D31+D34+D37++D42+D47+D48</f>
        <v>59641370</v>
      </c>
      <c r="E49" s="100">
        <f t="shared" ref="E49:J49" si="0">E11+E13+E15+E20+E23+E28+E31+E34+E37++E42+E47+E48</f>
        <v>0</v>
      </c>
      <c r="F49" s="100">
        <f t="shared" si="0"/>
        <v>0</v>
      </c>
      <c r="G49" s="100">
        <f>G11+G13+G15+G20+G23+G28+G31+G34+G37++G42+G47+G48</f>
        <v>51443586.863632493</v>
      </c>
      <c r="H49" s="100">
        <f t="shared" si="0"/>
        <v>0</v>
      </c>
      <c r="I49" s="100">
        <f t="shared" si="0"/>
        <v>0</v>
      </c>
      <c r="J49" s="100">
        <f t="shared" si="0"/>
        <v>0</v>
      </c>
    </row>
    <row r="50" spans="1:15" s="4" customFormat="1" ht="24.75" customHeight="1" thickBot="1" x14ac:dyDescent="0.3">
      <c r="A50" s="561" t="s">
        <v>29</v>
      </c>
      <c r="B50" s="562"/>
      <c r="C50" s="562"/>
      <c r="D50" s="562"/>
      <c r="E50" s="562"/>
      <c r="F50" s="562"/>
      <c r="G50" s="562"/>
      <c r="H50" s="562"/>
      <c r="I50" s="562"/>
      <c r="J50" s="562"/>
      <c r="L50" s="14"/>
      <c r="M50" s="14"/>
      <c r="N50" s="14"/>
      <c r="O50" s="14"/>
    </row>
    <row r="51" spans="1:15" s="4" customFormat="1" ht="18" customHeight="1" x14ac:dyDescent="0.25">
      <c r="A51" s="557">
        <v>1</v>
      </c>
      <c r="B51" s="551" t="s">
        <v>383</v>
      </c>
      <c r="C51" s="207" t="s">
        <v>23</v>
      </c>
      <c r="D51" s="209">
        <v>4320000</v>
      </c>
      <c r="E51" s="539"/>
      <c r="F51" s="539"/>
      <c r="G51" s="525"/>
      <c r="H51" s="527"/>
      <c r="I51" s="214"/>
      <c r="J51" s="209"/>
      <c r="L51" s="13"/>
      <c r="M51" s="13"/>
      <c r="N51" s="14"/>
      <c r="O51" s="14"/>
    </row>
    <row r="52" spans="1:15" ht="16.5" outlineLevel="1" x14ac:dyDescent="0.25">
      <c r="A52" s="554"/>
      <c r="B52" s="552"/>
      <c r="C52" s="121" t="s">
        <v>11</v>
      </c>
      <c r="D52" s="199">
        <v>100000</v>
      </c>
      <c r="E52" s="541"/>
      <c r="F52" s="541"/>
      <c r="G52" s="526"/>
      <c r="H52" s="528"/>
      <c r="I52" s="198"/>
      <c r="J52" s="199"/>
    </row>
    <row r="53" spans="1:15" ht="17.25" outlineLevel="1" thickBot="1" x14ac:dyDescent="0.3">
      <c r="A53" s="547" t="s">
        <v>27</v>
      </c>
      <c r="B53" s="548"/>
      <c r="C53" s="74"/>
      <c r="D53" s="60">
        <f>SUM(D51:D52)</f>
        <v>4420000</v>
      </c>
      <c r="E53" s="57"/>
      <c r="F53" s="57"/>
      <c r="G53" s="122"/>
      <c r="H53" s="57"/>
      <c r="I53" s="59"/>
      <c r="J53" s="60"/>
      <c r="L53" s="14"/>
      <c r="M53" s="14"/>
    </row>
    <row r="54" spans="1:15" s="34" customFormat="1" ht="18" customHeight="1" x14ac:dyDescent="0.25">
      <c r="A54" s="557">
        <v>2</v>
      </c>
      <c r="B54" s="551" t="s">
        <v>384</v>
      </c>
      <c r="C54" s="361" t="s">
        <v>23</v>
      </c>
      <c r="D54" s="362">
        <v>4320000</v>
      </c>
      <c r="E54" s="539"/>
      <c r="F54" s="539"/>
      <c r="G54" s="525"/>
      <c r="H54" s="527"/>
      <c r="I54" s="363"/>
      <c r="J54" s="362"/>
      <c r="L54" s="13"/>
      <c r="M54" s="13"/>
      <c r="N54" s="14"/>
      <c r="O54" s="14"/>
    </row>
    <row r="55" spans="1:15" ht="16.5" outlineLevel="1" x14ac:dyDescent="0.25">
      <c r="A55" s="554"/>
      <c r="B55" s="552"/>
      <c r="C55" s="121" t="s">
        <v>11</v>
      </c>
      <c r="D55" s="208">
        <v>100000</v>
      </c>
      <c r="E55" s="541"/>
      <c r="F55" s="541"/>
      <c r="G55" s="526"/>
      <c r="H55" s="528"/>
      <c r="I55" s="312"/>
      <c r="J55" s="208"/>
    </row>
    <row r="56" spans="1:15" ht="17.25" outlineLevel="1" thickBot="1" x14ac:dyDescent="0.3">
      <c r="A56" s="547" t="s">
        <v>27</v>
      </c>
      <c r="B56" s="548"/>
      <c r="C56" s="74"/>
      <c r="D56" s="60">
        <f>SUM(D54:D55)</f>
        <v>4420000</v>
      </c>
      <c r="E56" s="57"/>
      <c r="F56" s="57"/>
      <c r="G56" s="122"/>
      <c r="H56" s="57"/>
      <c r="I56" s="59"/>
      <c r="J56" s="60"/>
      <c r="L56" s="14"/>
      <c r="M56" s="14"/>
    </row>
    <row r="57" spans="1:15" s="34" customFormat="1" ht="18" customHeight="1" x14ac:dyDescent="0.25">
      <c r="A57" s="557">
        <v>3</v>
      </c>
      <c r="B57" s="551" t="s">
        <v>141</v>
      </c>
      <c r="C57" s="361" t="s">
        <v>23</v>
      </c>
      <c r="D57" s="362">
        <v>5973415</v>
      </c>
      <c r="E57" s="539" t="s">
        <v>441</v>
      </c>
      <c r="F57" s="539" t="s">
        <v>414</v>
      </c>
      <c r="G57" s="525">
        <v>5734748.4699999997</v>
      </c>
      <c r="H57" s="527">
        <v>42917</v>
      </c>
      <c r="I57" s="527">
        <v>42916</v>
      </c>
      <c r="J57" s="362">
        <v>3869320.98</v>
      </c>
      <c r="L57" s="13"/>
      <c r="M57" s="13"/>
      <c r="N57" s="14"/>
      <c r="O57" s="14"/>
    </row>
    <row r="58" spans="1:15" ht="16.5" outlineLevel="1" x14ac:dyDescent="0.25">
      <c r="A58" s="554"/>
      <c r="B58" s="552"/>
      <c r="C58" s="121" t="s">
        <v>24</v>
      </c>
      <c r="D58" s="208">
        <v>1426260</v>
      </c>
      <c r="E58" s="541"/>
      <c r="F58" s="541"/>
      <c r="G58" s="526"/>
      <c r="H58" s="528"/>
      <c r="I58" s="528"/>
      <c r="J58" s="208">
        <v>1331234.5900000001</v>
      </c>
    </row>
    <row r="59" spans="1:15" ht="17.25" outlineLevel="1" thickBot="1" x14ac:dyDescent="0.3">
      <c r="A59" s="547" t="s">
        <v>27</v>
      </c>
      <c r="B59" s="548"/>
      <c r="C59" s="74"/>
      <c r="D59" s="60">
        <f>SUM(D57:D58)</f>
        <v>7399675</v>
      </c>
      <c r="E59" s="57"/>
      <c r="F59" s="57"/>
      <c r="G59" s="122">
        <f>SUM(G57)</f>
        <v>5734748.4699999997</v>
      </c>
      <c r="H59" s="57"/>
      <c r="I59" s="59"/>
      <c r="J59" s="60">
        <f>SUM(J57:J58)</f>
        <v>5200555.57</v>
      </c>
      <c r="L59" s="14"/>
      <c r="M59" s="14"/>
    </row>
    <row r="60" spans="1:15" s="29" customFormat="1" ht="16.5" customHeight="1" x14ac:dyDescent="0.25">
      <c r="A60" s="613">
        <v>4</v>
      </c>
      <c r="B60" s="566" t="s">
        <v>15</v>
      </c>
      <c r="C60" s="401" t="s">
        <v>12</v>
      </c>
      <c r="D60" s="395">
        <v>360442</v>
      </c>
      <c r="E60" s="667" t="s">
        <v>374</v>
      </c>
      <c r="F60" s="667" t="s">
        <v>362</v>
      </c>
      <c r="G60" s="672">
        <v>2895218.51</v>
      </c>
      <c r="H60" s="675">
        <v>42901</v>
      </c>
      <c r="I60" s="398">
        <v>42881</v>
      </c>
      <c r="J60" s="395">
        <v>242289.96</v>
      </c>
      <c r="L60" s="27"/>
      <c r="M60" s="27"/>
      <c r="N60" s="28"/>
      <c r="O60" s="28"/>
    </row>
    <row r="61" spans="1:15" s="29" customFormat="1" ht="16.5" customHeight="1" x14ac:dyDescent="0.25">
      <c r="A61" s="614"/>
      <c r="B61" s="567"/>
      <c r="C61" s="402" t="s">
        <v>9</v>
      </c>
      <c r="D61" s="396">
        <v>278571</v>
      </c>
      <c r="E61" s="668"/>
      <c r="F61" s="668"/>
      <c r="G61" s="673"/>
      <c r="H61" s="676"/>
      <c r="I61" s="403">
        <v>42881</v>
      </c>
      <c r="J61" s="396">
        <v>177702.28</v>
      </c>
      <c r="L61" s="27"/>
      <c r="M61" s="27"/>
      <c r="N61" s="28"/>
      <c r="O61" s="28"/>
    </row>
    <row r="62" spans="1:15" s="29" customFormat="1" ht="16.5" customHeight="1" x14ac:dyDescent="0.25">
      <c r="A62" s="614"/>
      <c r="B62" s="567"/>
      <c r="C62" s="402" t="s">
        <v>10</v>
      </c>
      <c r="D62" s="396">
        <v>316046</v>
      </c>
      <c r="E62" s="668"/>
      <c r="F62" s="668"/>
      <c r="G62" s="673"/>
      <c r="H62" s="676"/>
      <c r="I62" s="403">
        <v>42881</v>
      </c>
      <c r="J62" s="396">
        <v>204312.3</v>
      </c>
      <c r="L62" s="27"/>
      <c r="M62" s="27"/>
      <c r="N62" s="28"/>
      <c r="O62" s="28"/>
    </row>
    <row r="63" spans="1:15" s="32" customFormat="1" ht="16.5" customHeight="1" outlineLevel="1" x14ac:dyDescent="0.25">
      <c r="A63" s="615"/>
      <c r="B63" s="568"/>
      <c r="C63" s="405" t="s">
        <v>24</v>
      </c>
      <c r="D63" s="406">
        <v>2905233</v>
      </c>
      <c r="E63" s="669"/>
      <c r="F63" s="669"/>
      <c r="G63" s="674"/>
      <c r="H63" s="677"/>
      <c r="I63" s="403">
        <v>42894</v>
      </c>
      <c r="J63" s="53">
        <v>1934675.29</v>
      </c>
      <c r="L63" s="27"/>
      <c r="M63" s="27"/>
      <c r="N63" s="27"/>
      <c r="O63" s="27"/>
    </row>
    <row r="64" spans="1:15" s="32" customFormat="1" ht="17.25" outlineLevel="1" thickBot="1" x14ac:dyDescent="0.3">
      <c r="A64" s="569" t="s">
        <v>27</v>
      </c>
      <c r="B64" s="570"/>
      <c r="C64" s="420"/>
      <c r="D64" s="421">
        <f>SUM(D60:D63)</f>
        <v>3860292</v>
      </c>
      <c r="E64" s="422"/>
      <c r="F64" s="422"/>
      <c r="G64" s="423">
        <f>SUM(G60)</f>
        <v>2895218.51</v>
      </c>
      <c r="H64" s="422"/>
      <c r="I64" s="421"/>
      <c r="J64" s="421">
        <f t="shared" ref="J64" si="1">SUM(J60:J63)</f>
        <v>2558979.83</v>
      </c>
      <c r="L64" s="28"/>
      <c r="M64" s="28"/>
      <c r="N64" s="27"/>
      <c r="O64" s="27"/>
    </row>
    <row r="65" spans="1:15" s="34" customFormat="1" ht="18" customHeight="1" x14ac:dyDescent="0.25">
      <c r="A65" s="557">
        <v>5</v>
      </c>
      <c r="B65" s="551" t="s">
        <v>385</v>
      </c>
      <c r="C65" s="361" t="s">
        <v>23</v>
      </c>
      <c r="D65" s="362">
        <v>4500000</v>
      </c>
      <c r="E65" s="539"/>
      <c r="F65" s="539"/>
      <c r="G65" s="525"/>
      <c r="H65" s="527"/>
      <c r="I65" s="363"/>
      <c r="J65" s="362"/>
      <c r="L65" s="13"/>
      <c r="M65" s="13"/>
      <c r="N65" s="14"/>
      <c r="O65" s="14"/>
    </row>
    <row r="66" spans="1:15" ht="16.5" outlineLevel="1" x14ac:dyDescent="0.25">
      <c r="A66" s="554"/>
      <c r="B66" s="552"/>
      <c r="C66" s="121" t="s">
        <v>11</v>
      </c>
      <c r="D66" s="208">
        <v>100000</v>
      </c>
      <c r="E66" s="541"/>
      <c r="F66" s="541"/>
      <c r="G66" s="526"/>
      <c r="H66" s="528"/>
      <c r="I66" s="312"/>
      <c r="J66" s="208"/>
    </row>
    <row r="67" spans="1:15" ht="17.25" outlineLevel="1" thickBot="1" x14ac:dyDescent="0.3">
      <c r="A67" s="547" t="s">
        <v>27</v>
      </c>
      <c r="B67" s="548"/>
      <c r="C67" s="74"/>
      <c r="D67" s="60">
        <f>SUM(D65:D66)</f>
        <v>4600000</v>
      </c>
      <c r="E67" s="57"/>
      <c r="F67" s="57"/>
      <c r="G67" s="122"/>
      <c r="H67" s="57"/>
      <c r="I67" s="59"/>
      <c r="J67" s="60"/>
      <c r="L67" s="14"/>
      <c r="M67" s="14"/>
    </row>
    <row r="68" spans="1:15" s="4" customFormat="1" ht="16.5" x14ac:dyDescent="0.25">
      <c r="A68" s="553">
        <v>6</v>
      </c>
      <c r="B68" s="578" t="s">
        <v>54</v>
      </c>
      <c r="C68" s="67" t="s">
        <v>12</v>
      </c>
      <c r="D68" s="68">
        <v>578731</v>
      </c>
      <c r="E68" s="539" t="s">
        <v>442</v>
      </c>
      <c r="F68" s="539" t="s">
        <v>366</v>
      </c>
      <c r="G68" s="525">
        <v>6584059.7800000003</v>
      </c>
      <c r="H68" s="527">
        <v>42917</v>
      </c>
      <c r="I68" s="107"/>
      <c r="J68" s="68"/>
      <c r="L68" s="13"/>
      <c r="M68" s="13"/>
      <c r="N68" s="14"/>
      <c r="O68" s="14"/>
    </row>
    <row r="69" spans="1:15" s="34" customFormat="1" ht="16.5" x14ac:dyDescent="0.25">
      <c r="A69" s="557"/>
      <c r="B69" s="551"/>
      <c r="C69" s="207" t="s">
        <v>8</v>
      </c>
      <c r="D69" s="209">
        <v>2293420</v>
      </c>
      <c r="E69" s="540"/>
      <c r="F69" s="540"/>
      <c r="G69" s="529"/>
      <c r="H69" s="542"/>
      <c r="I69" s="206"/>
      <c r="J69" s="209"/>
      <c r="L69" s="13"/>
      <c r="M69" s="13"/>
      <c r="N69" s="14"/>
      <c r="O69" s="14"/>
    </row>
    <row r="70" spans="1:15" s="34" customFormat="1" ht="16.5" x14ac:dyDescent="0.25">
      <c r="A70" s="557"/>
      <c r="B70" s="551"/>
      <c r="C70" s="207" t="s">
        <v>9</v>
      </c>
      <c r="D70" s="209">
        <v>635335</v>
      </c>
      <c r="E70" s="540"/>
      <c r="F70" s="540"/>
      <c r="G70" s="529"/>
      <c r="H70" s="542"/>
      <c r="I70" s="206"/>
      <c r="J70" s="209"/>
      <c r="L70" s="13"/>
      <c r="M70" s="13"/>
      <c r="N70" s="14"/>
      <c r="O70" s="14"/>
    </row>
    <row r="71" spans="1:15" s="34" customFormat="1" ht="16.5" x14ac:dyDescent="0.25">
      <c r="A71" s="557"/>
      <c r="B71" s="551"/>
      <c r="C71" s="207" t="s">
        <v>10</v>
      </c>
      <c r="D71" s="209">
        <v>500849</v>
      </c>
      <c r="E71" s="540"/>
      <c r="F71" s="540"/>
      <c r="G71" s="529"/>
      <c r="H71" s="542"/>
      <c r="I71" s="206"/>
      <c r="J71" s="209"/>
      <c r="L71" s="13"/>
      <c r="M71" s="13"/>
      <c r="N71" s="14"/>
      <c r="O71" s="14"/>
    </row>
    <row r="72" spans="1:15" ht="16.5" outlineLevel="1" x14ac:dyDescent="0.25">
      <c r="A72" s="554"/>
      <c r="B72" s="552"/>
      <c r="C72" s="145" t="s">
        <v>24</v>
      </c>
      <c r="D72" s="54">
        <v>4770411</v>
      </c>
      <c r="E72" s="541"/>
      <c r="F72" s="541"/>
      <c r="G72" s="526"/>
      <c r="H72" s="528"/>
      <c r="I72" s="198"/>
      <c r="J72" s="199"/>
    </row>
    <row r="73" spans="1:15" ht="17.25" outlineLevel="1" thickBot="1" x14ac:dyDescent="0.3">
      <c r="A73" s="555" t="s">
        <v>27</v>
      </c>
      <c r="B73" s="556"/>
      <c r="C73" s="78"/>
      <c r="D73" s="142">
        <f>SUM(D68:D72)</f>
        <v>8778746</v>
      </c>
      <c r="E73" s="78"/>
      <c r="F73" s="78"/>
      <c r="G73" s="215">
        <f>SUM(G68)</f>
        <v>6584059.7800000003</v>
      </c>
      <c r="H73" s="78"/>
      <c r="I73" s="84"/>
      <c r="J73" s="142"/>
    </row>
    <row r="74" spans="1:15" s="4" customFormat="1" ht="16.5" x14ac:dyDescent="0.25">
      <c r="A74" s="553">
        <v>7</v>
      </c>
      <c r="B74" s="578" t="s">
        <v>142</v>
      </c>
      <c r="C74" s="67" t="s">
        <v>12</v>
      </c>
      <c r="D74" s="68">
        <v>847415</v>
      </c>
      <c r="E74" s="539" t="s">
        <v>443</v>
      </c>
      <c r="F74" s="539" t="s">
        <v>366</v>
      </c>
      <c r="G74" s="525">
        <v>13661314.470000001</v>
      </c>
      <c r="H74" s="527">
        <v>42917</v>
      </c>
      <c r="I74" s="70"/>
      <c r="J74" s="68"/>
      <c r="L74" s="13"/>
      <c r="M74" s="13"/>
      <c r="N74" s="14"/>
      <c r="O74" s="14"/>
    </row>
    <row r="75" spans="1:15" s="34" customFormat="1" ht="16.5" x14ac:dyDescent="0.25">
      <c r="A75" s="557"/>
      <c r="B75" s="551"/>
      <c r="C75" s="207" t="s">
        <v>8</v>
      </c>
      <c r="D75" s="209">
        <v>3430404</v>
      </c>
      <c r="E75" s="540"/>
      <c r="F75" s="540"/>
      <c r="G75" s="529"/>
      <c r="H75" s="542"/>
      <c r="I75" s="545">
        <v>42912</v>
      </c>
      <c r="J75" s="209">
        <v>3188414.78</v>
      </c>
      <c r="L75" s="13"/>
      <c r="M75" s="13"/>
      <c r="N75" s="14"/>
      <c r="O75" s="14"/>
    </row>
    <row r="76" spans="1:15" s="34" customFormat="1" ht="16.5" x14ac:dyDescent="0.25">
      <c r="A76" s="557"/>
      <c r="B76" s="551"/>
      <c r="C76" s="207" t="s">
        <v>9</v>
      </c>
      <c r="D76" s="209">
        <v>721902</v>
      </c>
      <c r="E76" s="540"/>
      <c r="F76" s="540"/>
      <c r="G76" s="529"/>
      <c r="H76" s="542"/>
      <c r="I76" s="542"/>
      <c r="J76" s="209">
        <v>566870.12</v>
      </c>
      <c r="L76" s="13"/>
      <c r="M76" s="13"/>
      <c r="N76" s="14"/>
      <c r="O76" s="14"/>
    </row>
    <row r="77" spans="1:15" s="34" customFormat="1" ht="16.5" x14ac:dyDescent="0.25">
      <c r="A77" s="557"/>
      <c r="B77" s="551"/>
      <c r="C77" s="207" t="s">
        <v>10</v>
      </c>
      <c r="D77" s="209">
        <v>659742</v>
      </c>
      <c r="E77" s="540"/>
      <c r="F77" s="540"/>
      <c r="G77" s="529"/>
      <c r="H77" s="542"/>
      <c r="I77" s="528"/>
      <c r="J77" s="209">
        <v>544383.31999999995</v>
      </c>
      <c r="L77" s="13"/>
      <c r="M77" s="13"/>
      <c r="N77" s="14"/>
      <c r="O77" s="14"/>
    </row>
    <row r="78" spans="1:15" s="34" customFormat="1" ht="16.5" x14ac:dyDescent="0.25">
      <c r="A78" s="557"/>
      <c r="B78" s="551"/>
      <c r="C78" s="207" t="s">
        <v>23</v>
      </c>
      <c r="D78" s="209">
        <v>4647246</v>
      </c>
      <c r="E78" s="540"/>
      <c r="F78" s="540"/>
      <c r="G78" s="529"/>
      <c r="H78" s="542"/>
      <c r="I78" s="214"/>
      <c r="J78" s="209"/>
      <c r="L78" s="13"/>
      <c r="M78" s="13"/>
      <c r="N78" s="14"/>
      <c r="O78" s="14"/>
    </row>
    <row r="79" spans="1:15" ht="16.5" outlineLevel="1" x14ac:dyDescent="0.25">
      <c r="A79" s="554"/>
      <c r="B79" s="552"/>
      <c r="C79" s="145" t="s">
        <v>24</v>
      </c>
      <c r="D79" s="54">
        <v>6769935</v>
      </c>
      <c r="E79" s="541"/>
      <c r="F79" s="541"/>
      <c r="G79" s="526"/>
      <c r="H79" s="528"/>
      <c r="I79" s="198"/>
      <c r="J79" s="199"/>
      <c r="L79" s="14"/>
      <c r="M79" s="14"/>
    </row>
    <row r="80" spans="1:15" ht="17.25" outlineLevel="1" thickBot="1" x14ac:dyDescent="0.3">
      <c r="A80" s="547" t="s">
        <v>27</v>
      </c>
      <c r="B80" s="548"/>
      <c r="C80" s="74"/>
      <c r="D80" s="60">
        <f>SUM(D74:D79)</f>
        <v>17076644</v>
      </c>
      <c r="E80" s="74"/>
      <c r="F80" s="74"/>
      <c r="G80" s="122">
        <f>SUM(G74)</f>
        <v>13661314.470000001</v>
      </c>
      <c r="H80" s="74"/>
      <c r="I80" s="89"/>
      <c r="J80" s="60">
        <f>SUM(J74:J79)</f>
        <v>4299668.22</v>
      </c>
    </row>
    <row r="81" spans="1:15" s="4" customFormat="1" ht="16.5" x14ac:dyDescent="0.25">
      <c r="A81" s="553">
        <v>8</v>
      </c>
      <c r="B81" s="578" t="s">
        <v>55</v>
      </c>
      <c r="C81" s="67" t="s">
        <v>12</v>
      </c>
      <c r="D81" s="68">
        <v>578731</v>
      </c>
      <c r="E81" s="539" t="s">
        <v>444</v>
      </c>
      <c r="F81" s="539" t="s">
        <v>363</v>
      </c>
      <c r="G81" s="525">
        <v>6822918.9800000004</v>
      </c>
      <c r="H81" s="527">
        <v>42923</v>
      </c>
      <c r="I81" s="70"/>
      <c r="J81" s="68"/>
      <c r="L81" s="13"/>
      <c r="M81" s="13"/>
      <c r="N81" s="14"/>
      <c r="O81" s="14"/>
    </row>
    <row r="82" spans="1:15" s="34" customFormat="1" ht="16.5" x14ac:dyDescent="0.25">
      <c r="A82" s="557"/>
      <c r="B82" s="551"/>
      <c r="C82" s="207" t="s">
        <v>8</v>
      </c>
      <c r="D82" s="209">
        <v>2293420</v>
      </c>
      <c r="E82" s="540"/>
      <c r="F82" s="540"/>
      <c r="G82" s="529"/>
      <c r="H82" s="542"/>
      <c r="I82" s="214"/>
      <c r="J82" s="209"/>
      <c r="L82" s="13"/>
      <c r="M82" s="13"/>
      <c r="N82" s="14"/>
      <c r="O82" s="14"/>
    </row>
    <row r="83" spans="1:15" s="34" customFormat="1" ht="16.5" x14ac:dyDescent="0.25">
      <c r="A83" s="557"/>
      <c r="B83" s="551"/>
      <c r="C83" s="207" t="s">
        <v>9</v>
      </c>
      <c r="D83" s="209">
        <v>635335</v>
      </c>
      <c r="E83" s="540"/>
      <c r="F83" s="540"/>
      <c r="G83" s="529"/>
      <c r="H83" s="542"/>
      <c r="I83" s="214"/>
      <c r="J83" s="209"/>
      <c r="L83" s="13"/>
      <c r="M83" s="13"/>
      <c r="N83" s="14"/>
      <c r="O83" s="14"/>
    </row>
    <row r="84" spans="1:15" s="34" customFormat="1" ht="16.5" x14ac:dyDescent="0.25">
      <c r="A84" s="557"/>
      <c r="B84" s="551"/>
      <c r="C84" s="207" t="s">
        <v>10</v>
      </c>
      <c r="D84" s="209">
        <v>471543</v>
      </c>
      <c r="E84" s="540"/>
      <c r="F84" s="540"/>
      <c r="G84" s="529"/>
      <c r="H84" s="542"/>
      <c r="I84" s="214"/>
      <c r="J84" s="209"/>
      <c r="L84" s="13"/>
      <c r="M84" s="13"/>
      <c r="N84" s="14"/>
      <c r="O84" s="14"/>
    </row>
    <row r="85" spans="1:15" ht="16.5" outlineLevel="1" x14ac:dyDescent="0.25">
      <c r="A85" s="554"/>
      <c r="B85" s="552"/>
      <c r="C85" s="145" t="s">
        <v>24</v>
      </c>
      <c r="D85" s="54">
        <v>4657577</v>
      </c>
      <c r="E85" s="541"/>
      <c r="F85" s="541"/>
      <c r="G85" s="526"/>
      <c r="H85" s="528"/>
      <c r="I85" s="198"/>
      <c r="J85" s="199"/>
    </row>
    <row r="86" spans="1:15" ht="17.25" outlineLevel="1" thickBot="1" x14ac:dyDescent="0.3">
      <c r="A86" s="547" t="s">
        <v>27</v>
      </c>
      <c r="B86" s="548"/>
      <c r="C86" s="74"/>
      <c r="D86" s="60">
        <f>SUM(D81:D85)</f>
        <v>8636606</v>
      </c>
      <c r="E86" s="74"/>
      <c r="F86" s="74"/>
      <c r="G86" s="122">
        <f>SUM(G81)</f>
        <v>6822918.9800000004</v>
      </c>
      <c r="H86" s="74"/>
      <c r="I86" s="89"/>
      <c r="J86" s="60"/>
    </row>
    <row r="87" spans="1:15" s="29" customFormat="1" ht="16.5" x14ac:dyDescent="0.25">
      <c r="A87" s="613">
        <v>9</v>
      </c>
      <c r="B87" s="566" t="s">
        <v>143</v>
      </c>
      <c r="C87" s="394" t="s">
        <v>12</v>
      </c>
      <c r="D87" s="395">
        <v>261569.98</v>
      </c>
      <c r="E87" s="667" t="s">
        <v>445</v>
      </c>
      <c r="F87" s="667" t="s">
        <v>413</v>
      </c>
      <c r="G87" s="672">
        <v>2597490.39</v>
      </c>
      <c r="H87" s="675">
        <v>42917</v>
      </c>
      <c r="I87" s="398">
        <v>42891</v>
      </c>
      <c r="J87" s="395">
        <v>205494.64</v>
      </c>
      <c r="L87" s="27"/>
      <c r="M87" s="27"/>
      <c r="N87" s="28"/>
      <c r="O87" s="28"/>
    </row>
    <row r="88" spans="1:15" s="29" customFormat="1" ht="16.5" x14ac:dyDescent="0.25">
      <c r="A88" s="614"/>
      <c r="B88" s="567"/>
      <c r="C88" s="404" t="s">
        <v>8</v>
      </c>
      <c r="D88" s="396">
        <v>1517329</v>
      </c>
      <c r="E88" s="668"/>
      <c r="F88" s="668"/>
      <c r="G88" s="673"/>
      <c r="H88" s="676"/>
      <c r="I88" s="419">
        <v>42899</v>
      </c>
      <c r="J88" s="396">
        <v>1154220.54</v>
      </c>
      <c r="L88" s="27"/>
      <c r="M88" s="27"/>
      <c r="N88" s="28"/>
      <c r="O88" s="28"/>
    </row>
    <row r="89" spans="1:15" s="29" customFormat="1" ht="16.5" x14ac:dyDescent="0.25">
      <c r="A89" s="614"/>
      <c r="B89" s="567"/>
      <c r="C89" s="404" t="s">
        <v>9</v>
      </c>
      <c r="D89" s="396">
        <v>300050</v>
      </c>
      <c r="E89" s="668"/>
      <c r="F89" s="668"/>
      <c r="G89" s="673"/>
      <c r="H89" s="676"/>
      <c r="I89" s="419">
        <v>42891</v>
      </c>
      <c r="J89" s="396">
        <v>231310.68</v>
      </c>
      <c r="L89" s="27"/>
      <c r="M89" s="27"/>
      <c r="N89" s="28"/>
      <c r="O89" s="28"/>
    </row>
    <row r="90" spans="1:15" s="29" customFormat="1" ht="16.5" x14ac:dyDescent="0.25">
      <c r="A90" s="614"/>
      <c r="B90" s="567"/>
      <c r="C90" s="404" t="s">
        <v>10</v>
      </c>
      <c r="D90" s="396">
        <v>255391</v>
      </c>
      <c r="E90" s="668"/>
      <c r="F90" s="668"/>
      <c r="G90" s="673"/>
      <c r="H90" s="676"/>
      <c r="I90" s="419">
        <v>42891</v>
      </c>
      <c r="J90" s="396">
        <v>191374.76</v>
      </c>
      <c r="L90" s="27"/>
      <c r="M90" s="27"/>
      <c r="N90" s="28"/>
      <c r="O90" s="28"/>
    </row>
    <row r="91" spans="1:15" s="32" customFormat="1" ht="16.5" outlineLevel="1" x14ac:dyDescent="0.25">
      <c r="A91" s="615"/>
      <c r="B91" s="568"/>
      <c r="C91" s="405" t="s">
        <v>24</v>
      </c>
      <c r="D91" s="406">
        <v>872439</v>
      </c>
      <c r="E91" s="669"/>
      <c r="F91" s="669"/>
      <c r="G91" s="674"/>
      <c r="H91" s="677"/>
      <c r="I91" s="419">
        <v>42891</v>
      </c>
      <c r="J91" s="53">
        <v>753297.84</v>
      </c>
      <c r="L91" s="28"/>
      <c r="M91" s="28"/>
      <c r="N91" s="27"/>
      <c r="O91" s="27"/>
    </row>
    <row r="92" spans="1:15" ht="17.25" outlineLevel="1" thickBot="1" x14ac:dyDescent="0.3">
      <c r="A92" s="547" t="s">
        <v>27</v>
      </c>
      <c r="B92" s="548"/>
      <c r="C92" s="74"/>
      <c r="D92" s="60">
        <f>SUM(D87:D91)</f>
        <v>3206778.98</v>
      </c>
      <c r="E92" s="74"/>
      <c r="F92" s="74"/>
      <c r="G92" s="122">
        <f>SUM(G87)</f>
        <v>2597490.39</v>
      </c>
      <c r="H92" s="74"/>
      <c r="I92" s="89"/>
      <c r="J92" s="60">
        <f>SUM(J87:J91)</f>
        <v>2535698.46</v>
      </c>
    </row>
    <row r="93" spans="1:15" s="4" customFormat="1" ht="16.5" x14ac:dyDescent="0.25">
      <c r="A93" s="553">
        <v>10</v>
      </c>
      <c r="B93" s="578" t="s">
        <v>144</v>
      </c>
      <c r="C93" s="67" t="s">
        <v>12</v>
      </c>
      <c r="D93" s="68">
        <v>784936</v>
      </c>
      <c r="E93" s="539" t="s">
        <v>446</v>
      </c>
      <c r="F93" s="539" t="s">
        <v>361</v>
      </c>
      <c r="G93" s="525">
        <v>7166173.4900000002</v>
      </c>
      <c r="H93" s="527">
        <v>42901</v>
      </c>
      <c r="I93" s="70"/>
      <c r="J93" s="68"/>
      <c r="L93" s="13"/>
      <c r="M93" s="13"/>
      <c r="N93" s="14"/>
      <c r="O93" s="14"/>
    </row>
    <row r="94" spans="1:15" s="34" customFormat="1" ht="16.5" x14ac:dyDescent="0.25">
      <c r="A94" s="557"/>
      <c r="B94" s="551"/>
      <c r="C94" s="207" t="s">
        <v>8</v>
      </c>
      <c r="D94" s="209">
        <v>2846804</v>
      </c>
      <c r="E94" s="540"/>
      <c r="F94" s="540"/>
      <c r="G94" s="529"/>
      <c r="H94" s="542"/>
      <c r="I94" s="214"/>
      <c r="J94" s="209"/>
      <c r="L94" s="13"/>
      <c r="M94" s="13"/>
      <c r="N94" s="14"/>
      <c r="O94" s="14"/>
    </row>
    <row r="95" spans="1:15" s="34" customFormat="1" ht="16.5" x14ac:dyDescent="0.25">
      <c r="A95" s="557"/>
      <c r="B95" s="551"/>
      <c r="C95" s="207" t="s">
        <v>9</v>
      </c>
      <c r="D95" s="209">
        <v>689902</v>
      </c>
      <c r="E95" s="540"/>
      <c r="F95" s="540"/>
      <c r="G95" s="529"/>
      <c r="H95" s="542"/>
      <c r="I95" s="214"/>
      <c r="J95" s="209"/>
      <c r="L95" s="13"/>
      <c r="M95" s="13"/>
      <c r="N95" s="14"/>
      <c r="O95" s="14"/>
    </row>
    <row r="96" spans="1:15" s="34" customFormat="1" ht="16.5" x14ac:dyDescent="0.25">
      <c r="A96" s="557"/>
      <c r="B96" s="551"/>
      <c r="C96" s="207" t="s">
        <v>10</v>
      </c>
      <c r="D96" s="209">
        <v>728580</v>
      </c>
      <c r="E96" s="540"/>
      <c r="F96" s="540"/>
      <c r="G96" s="529"/>
      <c r="H96" s="542"/>
      <c r="I96" s="214"/>
      <c r="J96" s="209"/>
      <c r="L96" s="13"/>
      <c r="M96" s="13"/>
      <c r="N96" s="14"/>
      <c r="O96" s="14"/>
    </row>
    <row r="97" spans="1:15" ht="16.5" outlineLevel="1" x14ac:dyDescent="0.25">
      <c r="A97" s="554"/>
      <c r="B97" s="552"/>
      <c r="C97" s="145" t="s">
        <v>23</v>
      </c>
      <c r="D97" s="54">
        <v>4137181</v>
      </c>
      <c r="E97" s="541"/>
      <c r="F97" s="541"/>
      <c r="G97" s="526"/>
      <c r="H97" s="528"/>
      <c r="I97" s="198"/>
      <c r="J97" s="199"/>
      <c r="L97" s="14"/>
      <c r="M97" s="14"/>
    </row>
    <row r="98" spans="1:15" ht="17.25" outlineLevel="1" thickBot="1" x14ac:dyDescent="0.3">
      <c r="A98" s="547" t="s">
        <v>27</v>
      </c>
      <c r="B98" s="548"/>
      <c r="C98" s="74"/>
      <c r="D98" s="60">
        <f>SUM(D93:D97)</f>
        <v>9187403</v>
      </c>
      <c r="E98" s="74"/>
      <c r="F98" s="74"/>
      <c r="G98" s="122">
        <f>SUM(G93)</f>
        <v>7166173.4900000002</v>
      </c>
      <c r="H98" s="74"/>
      <c r="I98" s="89"/>
      <c r="J98" s="60"/>
    </row>
    <row r="99" spans="1:15" s="29" customFormat="1" ht="33" x14ac:dyDescent="0.25">
      <c r="A99" s="210">
        <v>11</v>
      </c>
      <c r="B99" s="211" t="s">
        <v>14</v>
      </c>
      <c r="C99" s="394" t="s">
        <v>10</v>
      </c>
      <c r="D99" s="395">
        <v>759348.9</v>
      </c>
      <c r="E99" s="394" t="s">
        <v>379</v>
      </c>
      <c r="F99" s="394" t="s">
        <v>363</v>
      </c>
      <c r="G99" s="396">
        <v>570000</v>
      </c>
      <c r="H99" s="397">
        <v>42873</v>
      </c>
      <c r="I99" s="398">
        <v>42873</v>
      </c>
      <c r="J99" s="395">
        <v>527371.5</v>
      </c>
      <c r="L99" s="27"/>
      <c r="M99" s="27"/>
      <c r="N99" s="28"/>
      <c r="O99" s="28"/>
    </row>
    <row r="100" spans="1:15" ht="17.25" outlineLevel="1" thickBot="1" x14ac:dyDescent="0.3">
      <c r="A100" s="555" t="s">
        <v>27</v>
      </c>
      <c r="B100" s="556"/>
      <c r="C100" s="78"/>
      <c r="D100" s="142">
        <f>SUM(D99)</f>
        <v>759348.9</v>
      </c>
      <c r="E100" s="64"/>
      <c r="F100" s="64"/>
      <c r="G100" s="215">
        <f>SUM(G99)</f>
        <v>570000</v>
      </c>
      <c r="H100" s="64"/>
      <c r="I100" s="111"/>
      <c r="J100" s="142">
        <f>J99</f>
        <v>527371.5</v>
      </c>
      <c r="L100" s="14"/>
      <c r="M100" s="14"/>
    </row>
    <row r="101" spans="1:15" s="6" customFormat="1" ht="30.75" customHeight="1" outlineLevel="1" thickBot="1" x14ac:dyDescent="0.3">
      <c r="A101" s="233"/>
      <c r="B101" s="563" t="s">
        <v>169</v>
      </c>
      <c r="C101" s="563"/>
      <c r="D101" s="80">
        <v>5950000</v>
      </c>
      <c r="E101" s="125"/>
      <c r="F101" s="126"/>
      <c r="G101" s="80"/>
      <c r="H101" s="128"/>
      <c r="I101" s="129"/>
      <c r="J101" s="80"/>
      <c r="L101" s="2"/>
      <c r="M101" s="2"/>
      <c r="N101" s="2"/>
      <c r="O101" s="2"/>
    </row>
    <row r="102" spans="1:15" ht="17.25" outlineLevel="1" thickBot="1" x14ac:dyDescent="0.3">
      <c r="A102" s="572" t="s">
        <v>28</v>
      </c>
      <c r="B102" s="573"/>
      <c r="C102" s="101"/>
      <c r="D102" s="119">
        <f>D53+D56+D59+D64+D67+D73+D80+D86+D92+D98+D100+D101</f>
        <v>78295493.879999995</v>
      </c>
      <c r="E102" s="119">
        <f t="shared" ref="E102:I102" si="2">E53+E56+E59+E64+E67+E73+E80+E86+E92+E98+E100+E101</f>
        <v>0</v>
      </c>
      <c r="F102" s="119">
        <f t="shared" si="2"/>
        <v>0</v>
      </c>
      <c r="G102" s="119">
        <f>G53+G56+G59+G64+G67+G73+G80+G86+G92+G98+G100+G101</f>
        <v>46031924.090000011</v>
      </c>
      <c r="H102" s="119">
        <f t="shared" si="2"/>
        <v>0</v>
      </c>
      <c r="I102" s="119">
        <f t="shared" si="2"/>
        <v>0</v>
      </c>
      <c r="J102" s="119">
        <f>J53+J56+J59+J64+J67+J73+J80+J86+J92+J98+J100+J101</f>
        <v>15122273.580000002</v>
      </c>
      <c r="L102" s="14"/>
      <c r="M102" s="14"/>
    </row>
    <row r="103" spans="1:15" s="11" customFormat="1" ht="19.5" customHeight="1" thickBot="1" x14ac:dyDescent="0.3">
      <c r="A103" s="561" t="s">
        <v>31</v>
      </c>
      <c r="B103" s="562"/>
      <c r="C103" s="562"/>
      <c r="D103" s="562"/>
      <c r="E103" s="562"/>
      <c r="F103" s="562"/>
      <c r="G103" s="562"/>
      <c r="H103" s="562"/>
      <c r="I103" s="562"/>
      <c r="J103" s="562"/>
      <c r="L103" s="13"/>
      <c r="M103" s="13"/>
      <c r="N103" s="14"/>
      <c r="O103" s="14"/>
    </row>
    <row r="104" spans="1:15" s="11" customFormat="1" ht="30" customHeight="1" x14ac:dyDescent="0.25">
      <c r="A104" s="366">
        <v>1</v>
      </c>
      <c r="B104" s="369" t="s">
        <v>170</v>
      </c>
      <c r="C104" s="145" t="s">
        <v>24</v>
      </c>
      <c r="D104" s="54">
        <v>7350000</v>
      </c>
      <c r="E104" s="236" t="s">
        <v>507</v>
      </c>
      <c r="F104" s="236"/>
      <c r="G104" s="69"/>
      <c r="H104" s="70"/>
      <c r="I104" s="213"/>
      <c r="J104" s="68"/>
      <c r="L104" s="13"/>
      <c r="M104" s="13"/>
      <c r="N104" s="14"/>
      <c r="O104" s="14"/>
    </row>
    <row r="105" spans="1:15" s="12" customFormat="1" ht="17.25" outlineLevel="1" thickBot="1" x14ac:dyDescent="0.3">
      <c r="A105" s="547" t="s">
        <v>27</v>
      </c>
      <c r="B105" s="548"/>
      <c r="C105" s="74"/>
      <c r="D105" s="60">
        <f>SUM(D104:D104)</f>
        <v>7350000</v>
      </c>
      <c r="E105" s="74"/>
      <c r="F105" s="74"/>
      <c r="G105" s="122">
        <f>SUM(G104:G104)</f>
        <v>0</v>
      </c>
      <c r="H105" s="74"/>
      <c r="I105" s="89"/>
      <c r="J105" s="60">
        <f>SUM(J104:J104)</f>
        <v>0</v>
      </c>
      <c r="L105" s="13"/>
      <c r="M105" s="13"/>
      <c r="N105" s="13"/>
      <c r="O105" s="13"/>
    </row>
    <row r="106" spans="1:15" s="6" customFormat="1" ht="19.5" customHeight="1" outlineLevel="1" thickBot="1" x14ac:dyDescent="0.3">
      <c r="A106" s="123"/>
      <c r="B106" s="564" t="s">
        <v>169</v>
      </c>
      <c r="C106" s="565"/>
      <c r="D106" s="124">
        <v>100000</v>
      </c>
      <c r="E106" s="125"/>
      <c r="F106" s="126"/>
      <c r="G106" s="127"/>
      <c r="H106" s="128"/>
      <c r="I106" s="129"/>
      <c r="J106" s="124"/>
      <c r="L106" s="2"/>
      <c r="M106" s="2"/>
      <c r="N106" s="2"/>
      <c r="O106" s="2"/>
    </row>
    <row r="107" spans="1:15" s="4" customFormat="1" ht="17.25" thickBot="1" x14ac:dyDescent="0.3">
      <c r="A107" s="513" t="s">
        <v>28</v>
      </c>
      <c r="B107" s="514"/>
      <c r="C107" s="130"/>
      <c r="D107" s="131">
        <f>D105+D106</f>
        <v>7450000</v>
      </c>
      <c r="E107" s="131">
        <f t="shared" ref="E107:J107" si="3">E105+E106</f>
        <v>0</v>
      </c>
      <c r="F107" s="131">
        <f t="shared" si="3"/>
        <v>0</v>
      </c>
      <c r="G107" s="131">
        <f t="shared" si="3"/>
        <v>0</v>
      </c>
      <c r="H107" s="131">
        <f t="shared" si="3"/>
        <v>0</v>
      </c>
      <c r="I107" s="131">
        <f t="shared" si="3"/>
        <v>0</v>
      </c>
      <c r="J107" s="131">
        <f t="shared" si="3"/>
        <v>0</v>
      </c>
      <c r="L107" s="13"/>
      <c r="M107" s="13"/>
      <c r="N107" s="14"/>
      <c r="O107" s="14"/>
    </row>
    <row r="108" spans="1:15" s="4" customFormat="1" ht="28.5" customHeight="1" thickBot="1" x14ac:dyDescent="0.3">
      <c r="A108" s="530" t="s">
        <v>32</v>
      </c>
      <c r="B108" s="531"/>
      <c r="C108" s="531"/>
      <c r="D108" s="531"/>
      <c r="E108" s="531"/>
      <c r="F108" s="531"/>
      <c r="G108" s="531"/>
      <c r="H108" s="531"/>
      <c r="I108" s="531"/>
      <c r="J108" s="531"/>
      <c r="L108" s="13"/>
      <c r="M108" s="13"/>
      <c r="N108" s="14"/>
      <c r="O108" s="14"/>
    </row>
    <row r="109" spans="1:15" s="5" customFormat="1" ht="16.5" customHeight="1" x14ac:dyDescent="0.25">
      <c r="A109" s="648">
        <v>1</v>
      </c>
      <c r="B109" s="558" t="s">
        <v>168</v>
      </c>
      <c r="C109" s="263" t="s">
        <v>12</v>
      </c>
      <c r="D109" s="252">
        <v>2474700</v>
      </c>
      <c r="E109" s="505" t="s">
        <v>477</v>
      </c>
      <c r="F109" s="505" t="s">
        <v>391</v>
      </c>
      <c r="G109" s="502">
        <v>22107319.543148797</v>
      </c>
      <c r="H109" s="493">
        <v>42985</v>
      </c>
      <c r="I109" s="255"/>
      <c r="J109" s="252"/>
      <c r="L109" s="13"/>
      <c r="M109" s="13"/>
      <c r="N109" s="7"/>
      <c r="O109" s="7"/>
    </row>
    <row r="110" spans="1:15" s="5" customFormat="1" ht="16.5" customHeight="1" x14ac:dyDescent="0.25">
      <c r="A110" s="664"/>
      <c r="B110" s="560"/>
      <c r="C110" s="263" t="s">
        <v>10</v>
      </c>
      <c r="D110" s="258">
        <v>1948585</v>
      </c>
      <c r="E110" s="518"/>
      <c r="F110" s="518"/>
      <c r="G110" s="503"/>
      <c r="H110" s="494"/>
      <c r="I110" s="262"/>
      <c r="J110" s="259"/>
      <c r="L110" s="13"/>
      <c r="M110" s="13"/>
      <c r="N110" s="7"/>
      <c r="O110" s="7"/>
    </row>
    <row r="111" spans="1:15" s="6" customFormat="1" ht="16.5" customHeight="1" outlineLevel="1" x14ac:dyDescent="0.25">
      <c r="A111" s="649"/>
      <c r="B111" s="559"/>
      <c r="C111" s="263" t="s">
        <v>24</v>
      </c>
      <c r="D111" s="97">
        <v>17307530</v>
      </c>
      <c r="E111" s="506"/>
      <c r="F111" s="506"/>
      <c r="G111" s="504"/>
      <c r="H111" s="495"/>
      <c r="I111" s="257"/>
      <c r="J111" s="258"/>
      <c r="L111" s="13"/>
      <c r="M111" s="13"/>
      <c r="N111" s="2"/>
      <c r="O111" s="2"/>
    </row>
    <row r="112" spans="1:15" s="6" customFormat="1" ht="17.25" outlineLevel="1" thickBot="1" x14ac:dyDescent="0.3">
      <c r="A112" s="507" t="s">
        <v>27</v>
      </c>
      <c r="B112" s="508"/>
      <c r="C112" s="132"/>
      <c r="D112" s="104">
        <f>SUM(D109:D111)</f>
        <v>21730815</v>
      </c>
      <c r="E112" s="74"/>
      <c r="F112" s="74"/>
      <c r="G112" s="105">
        <f>SUM(G109:G111)</f>
        <v>22107319.543148797</v>
      </c>
      <c r="H112" s="74"/>
      <c r="I112" s="89"/>
      <c r="J112" s="104">
        <f>SUM(J109:J111)</f>
        <v>0</v>
      </c>
      <c r="L112" s="13"/>
      <c r="M112" s="13"/>
      <c r="N112" s="2"/>
      <c r="O112" s="2"/>
    </row>
    <row r="113" spans="1:15" s="33" customFormat="1" ht="18" customHeight="1" x14ac:dyDescent="0.25">
      <c r="A113" s="648">
        <v>2</v>
      </c>
      <c r="B113" s="558" t="s">
        <v>171</v>
      </c>
      <c r="C113" s="263" t="s">
        <v>12</v>
      </c>
      <c r="D113" s="252">
        <v>1799280</v>
      </c>
      <c r="E113" s="505" t="s">
        <v>478</v>
      </c>
      <c r="F113" s="505" t="s">
        <v>391</v>
      </c>
      <c r="G113" s="502">
        <v>28261932.541485891</v>
      </c>
      <c r="H113" s="493">
        <v>42979</v>
      </c>
      <c r="I113" s="255"/>
      <c r="J113" s="252"/>
      <c r="L113" s="27"/>
      <c r="M113" s="27"/>
      <c r="N113" s="31"/>
      <c r="O113" s="31"/>
    </row>
    <row r="114" spans="1:15" s="33" customFormat="1" ht="18" customHeight="1" x14ac:dyDescent="0.25">
      <c r="A114" s="664"/>
      <c r="B114" s="560"/>
      <c r="C114" s="264" t="s">
        <v>8</v>
      </c>
      <c r="D114" s="261">
        <v>6707582</v>
      </c>
      <c r="E114" s="518"/>
      <c r="F114" s="518"/>
      <c r="G114" s="503"/>
      <c r="H114" s="494"/>
      <c r="I114" s="262"/>
      <c r="J114" s="259"/>
      <c r="L114" s="27"/>
      <c r="M114" s="27"/>
      <c r="N114" s="31"/>
      <c r="O114" s="31"/>
    </row>
    <row r="115" spans="1:15" s="33" customFormat="1" ht="18" customHeight="1" x14ac:dyDescent="0.25">
      <c r="A115" s="664"/>
      <c r="B115" s="560"/>
      <c r="C115" s="263" t="s">
        <v>10</v>
      </c>
      <c r="D115" s="258">
        <v>1557092</v>
      </c>
      <c r="E115" s="518"/>
      <c r="F115" s="518"/>
      <c r="G115" s="503"/>
      <c r="H115" s="494"/>
      <c r="I115" s="262"/>
      <c r="J115" s="259"/>
      <c r="L115" s="27"/>
      <c r="M115" s="27"/>
      <c r="N115" s="31"/>
      <c r="O115" s="31"/>
    </row>
    <row r="116" spans="1:15" s="6" customFormat="1" ht="18" customHeight="1" outlineLevel="1" x14ac:dyDescent="0.25">
      <c r="A116" s="649"/>
      <c r="B116" s="559"/>
      <c r="C116" s="263" t="s">
        <v>24</v>
      </c>
      <c r="D116" s="97">
        <v>16791160</v>
      </c>
      <c r="E116" s="506"/>
      <c r="F116" s="506"/>
      <c r="G116" s="504"/>
      <c r="H116" s="495"/>
      <c r="I116" s="257"/>
      <c r="J116" s="258"/>
      <c r="L116" s="13"/>
      <c r="M116" s="13"/>
      <c r="N116" s="2"/>
      <c r="O116" s="2"/>
    </row>
    <row r="117" spans="1:15" s="6" customFormat="1" ht="17.25" outlineLevel="1" thickBot="1" x14ac:dyDescent="0.3">
      <c r="A117" s="507" t="s">
        <v>27</v>
      </c>
      <c r="B117" s="508"/>
      <c r="C117" s="132"/>
      <c r="D117" s="104">
        <f>SUM(D113:D116)</f>
        <v>26855114</v>
      </c>
      <c r="E117" s="57"/>
      <c r="F117" s="57"/>
      <c r="G117" s="105">
        <f>SUM(G113:G116)</f>
        <v>28261932.541485891</v>
      </c>
      <c r="H117" s="57"/>
      <c r="I117" s="59"/>
      <c r="J117" s="104">
        <f>SUM(J113:J116)</f>
        <v>0</v>
      </c>
      <c r="L117" s="14"/>
      <c r="M117" s="14"/>
      <c r="N117" s="2"/>
      <c r="O117" s="2"/>
    </row>
    <row r="118" spans="1:15" s="33" customFormat="1" ht="32.25" customHeight="1" x14ac:dyDescent="0.25">
      <c r="A118" s="232">
        <v>3</v>
      </c>
      <c r="B118" s="228" t="s">
        <v>153</v>
      </c>
      <c r="C118" s="263" t="s">
        <v>10</v>
      </c>
      <c r="D118" s="252">
        <v>935175</v>
      </c>
      <c r="E118" s="256" t="s">
        <v>478</v>
      </c>
      <c r="F118" s="253" t="s">
        <v>391</v>
      </c>
      <c r="G118" s="254">
        <v>930499.18552424049</v>
      </c>
      <c r="H118" s="487">
        <v>42945</v>
      </c>
      <c r="I118" s="255"/>
      <c r="J118" s="252"/>
      <c r="L118" s="27"/>
      <c r="M118" s="27"/>
      <c r="N118" s="31"/>
      <c r="O118" s="31"/>
    </row>
    <row r="119" spans="1:15" s="6" customFormat="1" ht="17.25" outlineLevel="1" thickBot="1" x14ac:dyDescent="0.3">
      <c r="A119" s="507" t="s">
        <v>27</v>
      </c>
      <c r="B119" s="508"/>
      <c r="C119" s="132"/>
      <c r="D119" s="104">
        <f>SUM(D118:D118)</f>
        <v>935175</v>
      </c>
      <c r="E119" s="74"/>
      <c r="F119" s="74"/>
      <c r="G119" s="105">
        <f>SUM(G118:G118)</f>
        <v>930499.18552424049</v>
      </c>
      <c r="H119" s="74"/>
      <c r="I119" s="89"/>
      <c r="J119" s="104">
        <f>SUM(J118:J118)</f>
        <v>0</v>
      </c>
      <c r="L119" s="13"/>
      <c r="M119" s="13"/>
      <c r="N119" s="2"/>
      <c r="O119" s="2"/>
    </row>
    <row r="120" spans="1:15" s="5" customFormat="1" ht="20.25" customHeight="1" x14ac:dyDescent="0.25">
      <c r="A120" s="648">
        <v>4</v>
      </c>
      <c r="B120" s="558" t="s">
        <v>172</v>
      </c>
      <c r="C120" s="263" t="s">
        <v>23</v>
      </c>
      <c r="D120" s="252">
        <v>5760000</v>
      </c>
      <c r="E120" s="253"/>
      <c r="F120" s="253"/>
      <c r="G120" s="254"/>
      <c r="H120" s="255"/>
      <c r="I120" s="255"/>
      <c r="J120" s="252"/>
      <c r="L120" s="13"/>
      <c r="M120" s="13"/>
      <c r="N120" s="7"/>
      <c r="O120" s="7"/>
    </row>
    <row r="121" spans="1:15" s="6" customFormat="1" ht="16.5" outlineLevel="1" x14ac:dyDescent="0.25">
      <c r="A121" s="649"/>
      <c r="B121" s="559"/>
      <c r="C121" s="264" t="s">
        <v>11</v>
      </c>
      <c r="D121" s="265">
        <v>100000</v>
      </c>
      <c r="E121" s="260"/>
      <c r="F121" s="256"/>
      <c r="G121" s="265"/>
      <c r="H121" s="257"/>
      <c r="I121" s="257"/>
      <c r="J121" s="258"/>
      <c r="L121" s="13"/>
      <c r="M121" s="13"/>
      <c r="N121" s="2"/>
      <c r="O121" s="2"/>
    </row>
    <row r="122" spans="1:15" s="6" customFormat="1" ht="17.25" outlineLevel="1" thickBot="1" x14ac:dyDescent="0.3">
      <c r="A122" s="535" t="s">
        <v>27</v>
      </c>
      <c r="B122" s="536"/>
      <c r="C122" s="134"/>
      <c r="D122" s="109">
        <f>SUM(D120:D121)</f>
        <v>5860000</v>
      </c>
      <c r="E122" s="78"/>
      <c r="F122" s="78"/>
      <c r="G122" s="110">
        <f>SUM(G120:G121)</f>
        <v>0</v>
      </c>
      <c r="H122" s="78"/>
      <c r="I122" s="84"/>
      <c r="J122" s="109">
        <f>SUM(J120:J121)</f>
        <v>0</v>
      </c>
      <c r="L122" s="13"/>
      <c r="M122" s="13"/>
      <c r="N122" s="2"/>
      <c r="O122" s="2"/>
    </row>
    <row r="123" spans="1:15" s="5" customFormat="1" ht="19.5" customHeight="1" x14ac:dyDescent="0.25">
      <c r="A123" s="648">
        <v>5</v>
      </c>
      <c r="B123" s="558" t="s">
        <v>173</v>
      </c>
      <c r="C123" s="252" t="s">
        <v>23</v>
      </c>
      <c r="D123" s="252">
        <v>6435000</v>
      </c>
      <c r="E123" s="253"/>
      <c r="F123" s="253"/>
      <c r="G123" s="254"/>
      <c r="H123" s="255"/>
      <c r="I123" s="255"/>
      <c r="J123" s="252"/>
      <c r="L123" s="14"/>
      <c r="M123" s="14"/>
      <c r="N123" s="7"/>
      <c r="O123" s="7"/>
    </row>
    <row r="124" spans="1:15" s="6" customFormat="1" ht="20.25" customHeight="1" outlineLevel="1" x14ac:dyDescent="0.25">
      <c r="A124" s="649"/>
      <c r="B124" s="559"/>
      <c r="C124" s="98" t="s">
        <v>11</v>
      </c>
      <c r="D124" s="97">
        <v>100000</v>
      </c>
      <c r="E124" s="256"/>
      <c r="F124" s="256"/>
      <c r="G124" s="168"/>
      <c r="H124" s="257"/>
      <c r="I124" s="257"/>
      <c r="J124" s="258"/>
      <c r="L124" s="13"/>
      <c r="M124" s="13"/>
      <c r="N124" s="2"/>
      <c r="O124" s="2"/>
    </row>
    <row r="125" spans="1:15" s="6" customFormat="1" ht="17.25" outlineLevel="1" thickBot="1" x14ac:dyDescent="0.3">
      <c r="A125" s="507" t="s">
        <v>27</v>
      </c>
      <c r="B125" s="508"/>
      <c r="C125" s="132"/>
      <c r="D125" s="104">
        <f>SUM(D123:D124)</f>
        <v>6535000</v>
      </c>
      <c r="E125" s="74"/>
      <c r="F125" s="74"/>
      <c r="G125" s="105">
        <f>SUM(G123:G124)</f>
        <v>0</v>
      </c>
      <c r="H125" s="74"/>
      <c r="I125" s="89"/>
      <c r="J125" s="104">
        <f>SUM(J123:J124)</f>
        <v>0</v>
      </c>
      <c r="L125" s="13"/>
      <c r="M125" s="13"/>
      <c r="N125" s="2"/>
      <c r="O125" s="2"/>
    </row>
    <row r="126" spans="1:15" s="5" customFormat="1" ht="16.5" x14ac:dyDescent="0.25">
      <c r="A126" s="648">
        <v>6</v>
      </c>
      <c r="B126" s="558" t="s">
        <v>174</v>
      </c>
      <c r="C126" s="252" t="s">
        <v>23</v>
      </c>
      <c r="D126" s="252">
        <v>7150000</v>
      </c>
      <c r="E126" s="505" t="s">
        <v>506</v>
      </c>
      <c r="F126" s="253"/>
      <c r="G126" s="254"/>
      <c r="H126" s="255"/>
      <c r="I126" s="255"/>
      <c r="J126" s="252"/>
      <c r="L126" s="14"/>
      <c r="M126" s="14"/>
      <c r="N126" s="7"/>
      <c r="O126" s="7"/>
    </row>
    <row r="127" spans="1:15" s="6" customFormat="1" ht="20.25" customHeight="1" outlineLevel="1" x14ac:dyDescent="0.25">
      <c r="A127" s="649"/>
      <c r="B127" s="559"/>
      <c r="C127" s="98" t="s">
        <v>11</v>
      </c>
      <c r="D127" s="97">
        <v>100000</v>
      </c>
      <c r="E127" s="506"/>
      <c r="F127" s="256"/>
      <c r="G127" s="168"/>
      <c r="H127" s="257"/>
      <c r="I127" s="257"/>
      <c r="J127" s="258"/>
      <c r="L127" s="13"/>
      <c r="M127" s="13"/>
      <c r="N127" s="2"/>
      <c r="O127" s="2"/>
    </row>
    <row r="128" spans="1:15" s="6" customFormat="1" ht="17.25" outlineLevel="1" thickBot="1" x14ac:dyDescent="0.3">
      <c r="A128" s="507" t="s">
        <v>27</v>
      </c>
      <c r="B128" s="508"/>
      <c r="C128" s="132"/>
      <c r="D128" s="104">
        <f>SUM(D126:D127)</f>
        <v>7250000</v>
      </c>
      <c r="E128" s="74"/>
      <c r="F128" s="74"/>
      <c r="G128" s="105">
        <f>SUM(G126:G127)</f>
        <v>0</v>
      </c>
      <c r="H128" s="74"/>
      <c r="I128" s="89"/>
      <c r="J128" s="104">
        <f>SUM(J126:J127)</f>
        <v>0</v>
      </c>
      <c r="L128" s="13"/>
      <c r="M128" s="13"/>
      <c r="N128" s="2"/>
      <c r="O128" s="2"/>
    </row>
    <row r="129" spans="1:15" s="5" customFormat="1" ht="20.25" customHeight="1" x14ac:dyDescent="0.25">
      <c r="A129" s="648">
        <v>7</v>
      </c>
      <c r="B129" s="558" t="s">
        <v>175</v>
      </c>
      <c r="C129" s="268" t="s">
        <v>23</v>
      </c>
      <c r="D129" s="254">
        <v>7731000</v>
      </c>
      <c r="E129" s="253"/>
      <c r="F129" s="253"/>
      <c r="G129" s="254"/>
      <c r="H129" s="255"/>
      <c r="I129" s="255"/>
      <c r="J129" s="252"/>
      <c r="L129" s="13"/>
      <c r="M129" s="13"/>
      <c r="N129" s="7"/>
      <c r="O129" s="7"/>
    </row>
    <row r="130" spans="1:15" s="6" customFormat="1" ht="20.25" customHeight="1" outlineLevel="1" x14ac:dyDescent="0.25">
      <c r="A130" s="649"/>
      <c r="B130" s="559"/>
      <c r="C130" s="263" t="s">
        <v>11</v>
      </c>
      <c r="D130" s="97">
        <v>100000</v>
      </c>
      <c r="E130" s="256"/>
      <c r="F130" s="256"/>
      <c r="G130" s="168"/>
      <c r="H130" s="257"/>
      <c r="I130" s="257"/>
      <c r="J130" s="258"/>
      <c r="L130" s="14"/>
      <c r="M130" s="14"/>
      <c r="N130" s="2"/>
      <c r="O130" s="2"/>
    </row>
    <row r="131" spans="1:15" s="6" customFormat="1" ht="17.25" outlineLevel="1" thickBot="1" x14ac:dyDescent="0.3">
      <c r="A131" s="507" t="s">
        <v>27</v>
      </c>
      <c r="B131" s="508"/>
      <c r="C131" s="132"/>
      <c r="D131" s="104">
        <f>SUM(D129:D130)</f>
        <v>7831000</v>
      </c>
      <c r="E131" s="74"/>
      <c r="F131" s="74"/>
      <c r="G131" s="105">
        <f>SUM(G129:G130)</f>
        <v>0</v>
      </c>
      <c r="H131" s="74"/>
      <c r="I131" s="89"/>
      <c r="J131" s="104">
        <f>SUM(J129:J130)</f>
        <v>0</v>
      </c>
      <c r="L131" s="13"/>
      <c r="M131" s="13"/>
      <c r="N131" s="2"/>
      <c r="O131" s="2"/>
    </row>
    <row r="132" spans="1:15" s="5" customFormat="1" ht="21.75" customHeight="1" x14ac:dyDescent="0.25">
      <c r="A132" s="648">
        <v>8</v>
      </c>
      <c r="B132" s="558" t="s">
        <v>152</v>
      </c>
      <c r="C132" s="252" t="s">
        <v>8</v>
      </c>
      <c r="D132" s="252">
        <v>5704002</v>
      </c>
      <c r="E132" s="505" t="s">
        <v>440</v>
      </c>
      <c r="F132" s="505" t="s">
        <v>479</v>
      </c>
      <c r="G132" s="502">
        <v>25369944.375263415</v>
      </c>
      <c r="H132" s="493">
        <v>42979</v>
      </c>
      <c r="I132" s="255"/>
      <c r="J132" s="252"/>
      <c r="L132" s="13"/>
      <c r="M132" s="13"/>
      <c r="N132" s="7"/>
      <c r="O132" s="7"/>
    </row>
    <row r="133" spans="1:15" s="5" customFormat="1" ht="20.25" customHeight="1" x14ac:dyDescent="0.25">
      <c r="A133" s="664"/>
      <c r="B133" s="560"/>
      <c r="C133" s="259" t="s">
        <v>9</v>
      </c>
      <c r="D133" s="259">
        <v>1184489</v>
      </c>
      <c r="E133" s="518"/>
      <c r="F133" s="518"/>
      <c r="G133" s="503"/>
      <c r="H133" s="494"/>
      <c r="I133" s="262"/>
      <c r="J133" s="259"/>
      <c r="L133" s="13"/>
      <c r="M133" s="13"/>
      <c r="N133" s="7"/>
      <c r="O133" s="7"/>
    </row>
    <row r="134" spans="1:15" s="5" customFormat="1" ht="16.5" customHeight="1" x14ac:dyDescent="0.25">
      <c r="A134" s="664"/>
      <c r="B134" s="560"/>
      <c r="C134" s="259" t="s">
        <v>10</v>
      </c>
      <c r="D134" s="259">
        <v>1276440</v>
      </c>
      <c r="E134" s="518"/>
      <c r="F134" s="518"/>
      <c r="G134" s="503"/>
      <c r="H134" s="494"/>
      <c r="I134" s="262"/>
      <c r="J134" s="259"/>
      <c r="L134" s="13"/>
      <c r="M134" s="13"/>
      <c r="N134" s="7"/>
      <c r="O134" s="7"/>
    </row>
    <row r="135" spans="1:15" s="5" customFormat="1" ht="18" customHeight="1" x14ac:dyDescent="0.25">
      <c r="A135" s="664"/>
      <c r="B135" s="560"/>
      <c r="C135" s="259" t="s">
        <v>23</v>
      </c>
      <c r="D135" s="259">
        <v>8275898</v>
      </c>
      <c r="E135" s="518"/>
      <c r="F135" s="518"/>
      <c r="G135" s="503"/>
      <c r="H135" s="494"/>
      <c r="I135" s="262"/>
      <c r="J135" s="259"/>
      <c r="L135" s="13"/>
      <c r="M135" s="13"/>
      <c r="N135" s="7"/>
      <c r="O135" s="7"/>
    </row>
    <row r="136" spans="1:15" s="6" customFormat="1" ht="18.75" customHeight="1" outlineLevel="1" x14ac:dyDescent="0.25">
      <c r="A136" s="649"/>
      <c r="B136" s="559"/>
      <c r="C136" s="98" t="s">
        <v>24</v>
      </c>
      <c r="D136" s="97">
        <v>9482530</v>
      </c>
      <c r="E136" s="506"/>
      <c r="F136" s="506"/>
      <c r="G136" s="504"/>
      <c r="H136" s="495"/>
      <c r="I136" s="257"/>
      <c r="J136" s="258"/>
      <c r="L136" s="14"/>
      <c r="M136" s="14"/>
      <c r="N136" s="2"/>
      <c r="O136" s="2"/>
    </row>
    <row r="137" spans="1:15" s="6" customFormat="1" ht="17.25" outlineLevel="1" thickBot="1" x14ac:dyDescent="0.3">
      <c r="A137" s="507" t="s">
        <v>27</v>
      </c>
      <c r="B137" s="508"/>
      <c r="C137" s="132"/>
      <c r="D137" s="104">
        <f>SUM(D132:D136)</f>
        <v>25923359</v>
      </c>
      <c r="E137" s="74"/>
      <c r="F137" s="74"/>
      <c r="G137" s="105">
        <f>SUM(G132:G136)</f>
        <v>25369944.375263415</v>
      </c>
      <c r="H137" s="74"/>
      <c r="I137" s="89"/>
      <c r="J137" s="104">
        <f>SUM(J132:J136)</f>
        <v>0</v>
      </c>
      <c r="L137" s="13"/>
      <c r="M137" s="13"/>
      <c r="N137" s="2"/>
      <c r="O137" s="2"/>
    </row>
    <row r="138" spans="1:15" s="5" customFormat="1" ht="36.75" customHeight="1" x14ac:dyDescent="0.25">
      <c r="A138" s="232">
        <v>9</v>
      </c>
      <c r="B138" s="228" t="s">
        <v>151</v>
      </c>
      <c r="C138" s="252" t="s">
        <v>24</v>
      </c>
      <c r="D138" s="252">
        <v>2866920</v>
      </c>
      <c r="E138" s="253" t="s">
        <v>440</v>
      </c>
      <c r="F138" s="253" t="s">
        <v>479</v>
      </c>
      <c r="G138" s="254">
        <v>2838248.5734115778</v>
      </c>
      <c r="H138" s="257">
        <v>42959</v>
      </c>
      <c r="I138" s="255"/>
      <c r="J138" s="252"/>
      <c r="L138" s="13"/>
      <c r="M138" s="13"/>
      <c r="N138" s="7"/>
      <c r="O138" s="7"/>
    </row>
    <row r="139" spans="1:15" s="6" customFormat="1" ht="17.25" outlineLevel="1" thickBot="1" x14ac:dyDescent="0.3">
      <c r="A139" s="507" t="s">
        <v>27</v>
      </c>
      <c r="B139" s="508"/>
      <c r="C139" s="132"/>
      <c r="D139" s="104">
        <f>SUM(D138:D138)</f>
        <v>2866920</v>
      </c>
      <c r="E139" s="57"/>
      <c r="F139" s="57"/>
      <c r="G139" s="105">
        <f>SUM(G138:G138)</f>
        <v>2838248.5734115778</v>
      </c>
      <c r="H139" s="57"/>
      <c r="I139" s="59"/>
      <c r="J139" s="104">
        <f>SUM(J138:J138)</f>
        <v>0</v>
      </c>
      <c r="L139" s="14"/>
      <c r="M139" s="14"/>
      <c r="N139" s="2"/>
      <c r="O139" s="2"/>
    </row>
    <row r="140" spans="1:15" s="5" customFormat="1" ht="18" customHeight="1" x14ac:dyDescent="0.25">
      <c r="A140" s="663">
        <v>10</v>
      </c>
      <c r="B140" s="661" t="s">
        <v>150</v>
      </c>
      <c r="C140" s="263" t="s">
        <v>12</v>
      </c>
      <c r="D140" s="268">
        <v>568487</v>
      </c>
      <c r="E140" s="539" t="s">
        <v>505</v>
      </c>
      <c r="F140" s="121"/>
      <c r="G140" s="135"/>
      <c r="H140" s="67"/>
      <c r="I140" s="70"/>
      <c r="J140" s="68"/>
      <c r="L140" s="13"/>
      <c r="M140" s="13"/>
      <c r="N140" s="7"/>
      <c r="O140" s="7"/>
    </row>
    <row r="141" spans="1:15" s="5" customFormat="1" ht="18.75" customHeight="1" x14ac:dyDescent="0.25">
      <c r="A141" s="664"/>
      <c r="B141" s="662"/>
      <c r="C141" s="263" t="s">
        <v>9</v>
      </c>
      <c r="D141" s="263">
        <v>469761</v>
      </c>
      <c r="E141" s="541"/>
      <c r="F141" s="78"/>
      <c r="G141" s="269"/>
      <c r="H141" s="220"/>
      <c r="I141" s="224"/>
      <c r="J141" s="222"/>
      <c r="L141" s="13"/>
      <c r="M141" s="13"/>
      <c r="N141" s="7"/>
      <c r="O141" s="7"/>
    </row>
    <row r="142" spans="1:15" s="6" customFormat="1" ht="17.25" outlineLevel="1" thickBot="1" x14ac:dyDescent="0.3">
      <c r="A142" s="535" t="s">
        <v>27</v>
      </c>
      <c r="B142" s="536"/>
      <c r="C142" s="134"/>
      <c r="D142" s="109">
        <f>SUM(D140:D141)</f>
        <v>1038248</v>
      </c>
      <c r="E142" s="64"/>
      <c r="F142" s="64"/>
      <c r="G142" s="110">
        <f>SUM(G140:G140)</f>
        <v>0</v>
      </c>
      <c r="H142" s="64"/>
      <c r="I142" s="111"/>
      <c r="J142" s="109">
        <f>SUM(J140:J140)</f>
        <v>0</v>
      </c>
      <c r="L142" s="14"/>
      <c r="M142" s="14"/>
      <c r="N142" s="2"/>
      <c r="O142" s="2"/>
    </row>
    <row r="143" spans="1:15" s="5" customFormat="1" ht="16.5" customHeight="1" x14ac:dyDescent="0.25">
      <c r="A143" s="663">
        <v>11</v>
      </c>
      <c r="B143" s="665" t="s">
        <v>149</v>
      </c>
      <c r="C143" s="252" t="s">
        <v>12</v>
      </c>
      <c r="D143" s="252">
        <v>489265</v>
      </c>
      <c r="E143" s="505" t="s">
        <v>504</v>
      </c>
      <c r="F143" s="253"/>
      <c r="G143" s="254"/>
      <c r="H143" s="255"/>
      <c r="I143" s="255"/>
      <c r="J143" s="252"/>
      <c r="L143" s="13"/>
      <c r="M143" s="13"/>
      <c r="N143" s="7"/>
      <c r="O143" s="7"/>
    </row>
    <row r="144" spans="1:15" s="6" customFormat="1" ht="15.75" customHeight="1" outlineLevel="1" x14ac:dyDescent="0.25">
      <c r="A144" s="670"/>
      <c r="B144" s="666"/>
      <c r="C144" s="98" t="s">
        <v>9</v>
      </c>
      <c r="D144" s="97">
        <v>499399</v>
      </c>
      <c r="E144" s="518"/>
      <c r="F144" s="256"/>
      <c r="G144" s="168"/>
      <c r="H144" s="257"/>
      <c r="I144" s="257"/>
      <c r="J144" s="258"/>
      <c r="L144" s="14"/>
      <c r="M144" s="14"/>
      <c r="N144" s="2"/>
      <c r="O144" s="2"/>
    </row>
    <row r="145" spans="1:15" s="6" customFormat="1" ht="15.75" customHeight="1" outlineLevel="1" x14ac:dyDescent="0.25">
      <c r="A145" s="670"/>
      <c r="B145" s="666"/>
      <c r="C145" s="259" t="s">
        <v>23</v>
      </c>
      <c r="D145" s="149">
        <v>3577700</v>
      </c>
      <c r="E145" s="518"/>
      <c r="F145" s="294"/>
      <c r="G145" s="295"/>
      <c r="H145" s="296"/>
      <c r="I145" s="296"/>
      <c r="J145" s="274"/>
      <c r="L145" s="14"/>
      <c r="M145" s="14"/>
      <c r="N145" s="2"/>
      <c r="O145" s="2"/>
    </row>
    <row r="146" spans="1:15" s="6" customFormat="1" ht="15.75" customHeight="1" outlineLevel="1" x14ac:dyDescent="0.25">
      <c r="A146" s="664"/>
      <c r="B146" s="560"/>
      <c r="C146" s="279" t="s">
        <v>11</v>
      </c>
      <c r="D146" s="97">
        <v>100000</v>
      </c>
      <c r="E146" s="506"/>
      <c r="F146" s="294"/>
      <c r="G146" s="295"/>
      <c r="H146" s="296"/>
      <c r="I146" s="296"/>
      <c r="J146" s="274"/>
      <c r="L146" s="14"/>
      <c r="M146" s="14"/>
      <c r="N146" s="2"/>
      <c r="O146" s="2"/>
    </row>
    <row r="147" spans="1:15" s="6" customFormat="1" ht="17.25" outlineLevel="1" thickBot="1" x14ac:dyDescent="0.3">
      <c r="A147" s="507" t="s">
        <v>27</v>
      </c>
      <c r="B147" s="508"/>
      <c r="C147" s="132"/>
      <c r="D147" s="104">
        <f>SUM(D143:D146)</f>
        <v>4666364</v>
      </c>
      <c r="E147" s="74"/>
      <c r="F147" s="74"/>
      <c r="G147" s="105">
        <f>SUM(G143:G144)</f>
        <v>0</v>
      </c>
      <c r="H147" s="74"/>
      <c r="I147" s="89"/>
      <c r="J147" s="104">
        <f>SUM(J143:J144)</f>
        <v>0</v>
      </c>
      <c r="L147" s="13"/>
      <c r="M147" s="13"/>
      <c r="N147" s="2"/>
      <c r="O147" s="2"/>
    </row>
    <row r="148" spans="1:15" s="5" customFormat="1" ht="16.5" x14ac:dyDescent="0.25">
      <c r="A148" s="648">
        <v>12</v>
      </c>
      <c r="B148" s="558" t="s">
        <v>148</v>
      </c>
      <c r="C148" s="252" t="s">
        <v>12</v>
      </c>
      <c r="D148" s="252">
        <v>258285</v>
      </c>
      <c r="E148" s="505" t="s">
        <v>503</v>
      </c>
      <c r="F148" s="253"/>
      <c r="G148" s="254"/>
      <c r="H148" s="255"/>
      <c r="I148" s="255"/>
      <c r="J148" s="252"/>
      <c r="L148" s="13"/>
      <c r="M148" s="13"/>
      <c r="N148" s="7"/>
      <c r="O148" s="7"/>
    </row>
    <row r="149" spans="1:15" s="5" customFormat="1" ht="16.5" x14ac:dyDescent="0.25">
      <c r="A149" s="664"/>
      <c r="B149" s="560"/>
      <c r="C149" s="259" t="s">
        <v>8</v>
      </c>
      <c r="D149" s="259">
        <v>811400</v>
      </c>
      <c r="E149" s="518"/>
      <c r="F149" s="260"/>
      <c r="G149" s="261"/>
      <c r="H149" s="262"/>
      <c r="I149" s="262"/>
      <c r="J149" s="259"/>
      <c r="L149" s="13"/>
      <c r="M149" s="13"/>
      <c r="N149" s="7"/>
      <c r="O149" s="7"/>
    </row>
    <row r="150" spans="1:15" s="5" customFormat="1" ht="16.5" x14ac:dyDescent="0.25">
      <c r="A150" s="664"/>
      <c r="B150" s="560"/>
      <c r="C150" s="259" t="s">
        <v>9</v>
      </c>
      <c r="D150" s="259">
        <v>223948</v>
      </c>
      <c r="E150" s="518"/>
      <c r="F150" s="260"/>
      <c r="G150" s="261"/>
      <c r="H150" s="262"/>
      <c r="I150" s="262"/>
      <c r="J150" s="259"/>
      <c r="L150" s="13"/>
      <c r="M150" s="13"/>
      <c r="N150" s="7"/>
      <c r="O150" s="7"/>
    </row>
    <row r="151" spans="1:15" s="6" customFormat="1" ht="19.5" customHeight="1" outlineLevel="1" x14ac:dyDescent="0.25">
      <c r="A151" s="649"/>
      <c r="B151" s="559"/>
      <c r="C151" s="98" t="s">
        <v>10</v>
      </c>
      <c r="D151" s="97">
        <v>331899</v>
      </c>
      <c r="E151" s="506"/>
      <c r="F151" s="256"/>
      <c r="G151" s="168"/>
      <c r="H151" s="257"/>
      <c r="I151" s="257"/>
      <c r="J151" s="258"/>
      <c r="L151" s="13"/>
      <c r="M151" s="13"/>
      <c r="N151" s="2"/>
      <c r="O151" s="2"/>
    </row>
    <row r="152" spans="1:15" s="6" customFormat="1" ht="17.25" outlineLevel="1" thickBot="1" x14ac:dyDescent="0.3">
      <c r="A152" s="535" t="s">
        <v>27</v>
      </c>
      <c r="B152" s="536"/>
      <c r="C152" s="134"/>
      <c r="D152" s="104">
        <f>SUM(D148:D151)</f>
        <v>1625532</v>
      </c>
      <c r="E152" s="64"/>
      <c r="F152" s="64"/>
      <c r="G152" s="105">
        <f>SUM(G148:G151)</f>
        <v>0</v>
      </c>
      <c r="H152" s="64"/>
      <c r="I152" s="111"/>
      <c r="J152" s="104">
        <f>SUM(J148:J151)</f>
        <v>0</v>
      </c>
      <c r="L152" s="14"/>
      <c r="M152" s="14"/>
      <c r="N152" s="2"/>
      <c r="O152" s="2"/>
    </row>
    <row r="153" spans="1:15" s="5" customFormat="1" ht="30.75" customHeight="1" x14ac:dyDescent="0.25">
      <c r="A153" s="270">
        <v>13</v>
      </c>
      <c r="B153" s="226" t="s">
        <v>16</v>
      </c>
      <c r="C153" s="252" t="s">
        <v>24</v>
      </c>
      <c r="D153" s="252">
        <v>9423370</v>
      </c>
      <c r="E153" s="253" t="s">
        <v>503</v>
      </c>
      <c r="F153" s="253"/>
      <c r="G153" s="254"/>
      <c r="H153" s="255"/>
      <c r="I153" s="255"/>
      <c r="J153" s="252"/>
      <c r="L153" s="13"/>
      <c r="M153" s="13"/>
      <c r="N153" s="7"/>
      <c r="O153" s="7"/>
    </row>
    <row r="154" spans="1:15" s="6" customFormat="1" ht="17.25" outlineLevel="1" thickBot="1" x14ac:dyDescent="0.3">
      <c r="A154" s="507" t="s">
        <v>27</v>
      </c>
      <c r="B154" s="508"/>
      <c r="C154" s="132"/>
      <c r="D154" s="104">
        <f>SUM(D153:D153)</f>
        <v>9423370</v>
      </c>
      <c r="E154" s="74"/>
      <c r="F154" s="74"/>
      <c r="G154" s="105">
        <f>SUM(G153:G153)</f>
        <v>0</v>
      </c>
      <c r="H154" s="74"/>
      <c r="I154" s="89"/>
      <c r="J154" s="104">
        <f>SUM(J153:J153)</f>
        <v>0</v>
      </c>
      <c r="L154" s="13"/>
      <c r="M154" s="13"/>
      <c r="N154" s="2"/>
      <c r="O154" s="2"/>
    </row>
    <row r="155" spans="1:15" s="6" customFormat="1" ht="19.5" customHeight="1" outlineLevel="1" x14ac:dyDescent="0.25">
      <c r="A155" s="116"/>
      <c r="B155" s="671" t="s">
        <v>169</v>
      </c>
      <c r="C155" s="671"/>
      <c r="D155" s="117">
        <v>1450000</v>
      </c>
      <c r="E155" s="118"/>
      <c r="F155" s="68"/>
      <c r="G155" s="117"/>
      <c r="H155" s="70"/>
      <c r="I155" s="107"/>
      <c r="J155" s="197"/>
      <c r="L155" s="2"/>
      <c r="M155" s="2"/>
      <c r="N155" s="2"/>
      <c r="O155" s="2"/>
    </row>
    <row r="156" spans="1:15" s="6" customFormat="1" ht="17.25" outlineLevel="1" thickBot="1" x14ac:dyDescent="0.3">
      <c r="A156" s="572" t="s">
        <v>28</v>
      </c>
      <c r="B156" s="573"/>
      <c r="C156" s="138"/>
      <c r="D156" s="119">
        <f>D112+D117+D119+D122+D125+D128+D131+D137+D139++D142+D147+D152+D154+D155</f>
        <v>123990897</v>
      </c>
      <c r="E156" s="119">
        <f t="shared" ref="E156:J156" si="4">E112+E117+E119+E122+E125+E128+E131+E137+E139++E142+E147+E152+E154+E155</f>
        <v>0</v>
      </c>
      <c r="F156" s="119">
        <f t="shared" si="4"/>
        <v>0</v>
      </c>
      <c r="G156" s="119">
        <f t="shared" si="4"/>
        <v>79507944.218833923</v>
      </c>
      <c r="H156" s="119">
        <f t="shared" si="4"/>
        <v>0</v>
      </c>
      <c r="I156" s="119">
        <f t="shared" si="4"/>
        <v>0</v>
      </c>
      <c r="J156" s="119">
        <f t="shared" si="4"/>
        <v>0</v>
      </c>
      <c r="L156" s="14"/>
      <c r="M156" s="14"/>
      <c r="N156" s="2"/>
      <c r="O156" s="2"/>
    </row>
    <row r="157" spans="1:15" s="5" customFormat="1" ht="24.75" customHeight="1" thickBot="1" x14ac:dyDescent="0.3">
      <c r="A157" s="643" t="s">
        <v>33</v>
      </c>
      <c r="B157" s="644"/>
      <c r="C157" s="644"/>
      <c r="D157" s="644"/>
      <c r="E157" s="644"/>
      <c r="F157" s="644"/>
      <c r="G157" s="644"/>
      <c r="H157" s="644"/>
      <c r="I157" s="644"/>
      <c r="J157" s="644"/>
      <c r="L157" s="13"/>
      <c r="M157" s="13"/>
      <c r="N157" s="7"/>
      <c r="O157" s="7"/>
    </row>
    <row r="158" spans="1:15" s="5" customFormat="1" ht="41.25" customHeight="1" x14ac:dyDescent="0.25">
      <c r="A158" s="225">
        <v>1</v>
      </c>
      <c r="B158" s="227" t="s">
        <v>90</v>
      </c>
      <c r="C158" s="259" t="s">
        <v>24</v>
      </c>
      <c r="D158" s="271">
        <v>11836181</v>
      </c>
      <c r="E158" s="276" t="s">
        <v>364</v>
      </c>
      <c r="F158" s="277" t="s">
        <v>363</v>
      </c>
      <c r="G158" s="258">
        <v>8995497.5099999998</v>
      </c>
      <c r="H158" s="278">
        <v>42948</v>
      </c>
      <c r="I158" s="278"/>
      <c r="J158" s="259"/>
      <c r="L158" s="13"/>
      <c r="M158" s="7"/>
      <c r="N158" s="7"/>
      <c r="O158" s="7"/>
    </row>
    <row r="159" spans="1:15" s="5" customFormat="1" ht="17.25" outlineLevel="1" thickBot="1" x14ac:dyDescent="0.3">
      <c r="A159" s="507" t="s">
        <v>27</v>
      </c>
      <c r="B159" s="508"/>
      <c r="C159" s="104"/>
      <c r="D159" s="104">
        <f>SUM(D158:D158)</f>
        <v>11836181</v>
      </c>
      <c r="E159" s="57"/>
      <c r="F159" s="57"/>
      <c r="G159" s="105">
        <f>SUM(G158:G158)</f>
        <v>8995497.5099999998</v>
      </c>
      <c r="H159" s="61"/>
      <c r="I159" s="139"/>
      <c r="J159" s="104">
        <f>SUM(J158:J158)</f>
        <v>0</v>
      </c>
      <c r="L159" s="14"/>
      <c r="M159" s="7"/>
      <c r="N159" s="7"/>
      <c r="O159" s="7"/>
    </row>
    <row r="160" spans="1:15" s="5" customFormat="1" ht="39" customHeight="1" x14ac:dyDescent="0.25">
      <c r="A160" s="229">
        <v>2</v>
      </c>
      <c r="B160" s="228" t="s">
        <v>91</v>
      </c>
      <c r="C160" s="252" t="s">
        <v>24</v>
      </c>
      <c r="D160" s="252">
        <v>11804751</v>
      </c>
      <c r="E160" s="255" t="s">
        <v>370</v>
      </c>
      <c r="F160" s="256" t="s">
        <v>380</v>
      </c>
      <c r="G160" s="258">
        <v>9440000</v>
      </c>
      <c r="H160" s="257">
        <v>42832</v>
      </c>
      <c r="I160" s="255"/>
      <c r="J160" s="252"/>
      <c r="L160" s="14"/>
      <c r="M160" s="7"/>
      <c r="N160" s="7"/>
      <c r="O160" s="7"/>
    </row>
    <row r="161" spans="1:15" s="6" customFormat="1" ht="17.25" outlineLevel="1" thickBot="1" x14ac:dyDescent="0.3">
      <c r="A161" s="507" t="s">
        <v>27</v>
      </c>
      <c r="B161" s="508"/>
      <c r="C161" s="132"/>
      <c r="D161" s="104">
        <f>SUM(D160:D160)</f>
        <v>11804751</v>
      </c>
      <c r="E161" s="78"/>
      <c r="F161" s="74"/>
      <c r="G161" s="105">
        <f>SUM(G160:G160)</f>
        <v>9440000</v>
      </c>
      <c r="H161" s="230"/>
      <c r="I161" s="141"/>
      <c r="J161" s="104">
        <f>SUM(J160:J160)</f>
        <v>0</v>
      </c>
      <c r="L161" s="15"/>
      <c r="M161" s="2"/>
      <c r="N161" s="2"/>
      <c r="O161" s="2"/>
    </row>
    <row r="162" spans="1:15" s="5" customFormat="1" ht="22.5" customHeight="1" x14ac:dyDescent="0.25">
      <c r="A162" s="571">
        <v>3</v>
      </c>
      <c r="B162" s="560" t="s">
        <v>176</v>
      </c>
      <c r="C162" s="259" t="s">
        <v>23</v>
      </c>
      <c r="D162" s="259">
        <v>4860000</v>
      </c>
      <c r="E162" s="283"/>
      <c r="F162" s="280"/>
      <c r="G162" s="261"/>
      <c r="H162" s="281"/>
      <c r="I162" s="284"/>
      <c r="J162" s="259"/>
      <c r="L162" s="14"/>
      <c r="M162" s="7"/>
      <c r="N162" s="7"/>
      <c r="O162" s="7"/>
    </row>
    <row r="163" spans="1:15" s="6" customFormat="1" ht="22.5" customHeight="1" outlineLevel="1" x14ac:dyDescent="0.25">
      <c r="A163" s="550"/>
      <c r="B163" s="559"/>
      <c r="C163" s="258" t="s">
        <v>11</v>
      </c>
      <c r="D163" s="258">
        <v>100000</v>
      </c>
      <c r="E163" s="275"/>
      <c r="F163" s="275"/>
      <c r="G163" s="265"/>
      <c r="H163" s="282"/>
      <c r="I163" s="282"/>
      <c r="J163" s="258"/>
      <c r="L163" s="13"/>
      <c r="M163" s="2"/>
      <c r="N163" s="2"/>
      <c r="O163" s="2"/>
    </row>
    <row r="164" spans="1:15" s="6" customFormat="1" ht="17.25" outlineLevel="1" thickBot="1" x14ac:dyDescent="0.3">
      <c r="A164" s="507" t="s">
        <v>27</v>
      </c>
      <c r="B164" s="508"/>
      <c r="C164" s="132"/>
      <c r="D164" s="104">
        <f>SUM(D162:D163)</f>
        <v>4960000</v>
      </c>
      <c r="E164" s="74"/>
      <c r="F164" s="74"/>
      <c r="G164" s="105">
        <f>SUM(G162:G163)</f>
        <v>0</v>
      </c>
      <c r="H164" s="87"/>
      <c r="I164" s="139"/>
      <c r="J164" s="104">
        <f>SUM(J162:J163)</f>
        <v>0</v>
      </c>
      <c r="L164" s="13"/>
      <c r="M164" s="2"/>
      <c r="N164" s="2"/>
      <c r="O164" s="2"/>
    </row>
    <row r="165" spans="1:15" s="5" customFormat="1" ht="33.75" customHeight="1" x14ac:dyDescent="0.25">
      <c r="A165" s="229">
        <v>4</v>
      </c>
      <c r="B165" s="228" t="s">
        <v>92</v>
      </c>
      <c r="C165" s="252" t="s">
        <v>24</v>
      </c>
      <c r="D165" s="252">
        <v>6987860</v>
      </c>
      <c r="E165" s="255" t="s">
        <v>365</v>
      </c>
      <c r="F165" s="255" t="s">
        <v>363</v>
      </c>
      <c r="G165" s="208">
        <v>5060000</v>
      </c>
      <c r="H165" s="363">
        <v>42916</v>
      </c>
      <c r="I165" s="255"/>
      <c r="J165" s="252"/>
      <c r="L165" s="13"/>
      <c r="M165" s="7"/>
      <c r="N165" s="7"/>
      <c r="O165" s="7"/>
    </row>
    <row r="166" spans="1:15" s="6" customFormat="1" ht="17.25" outlineLevel="1" thickBot="1" x14ac:dyDescent="0.3">
      <c r="A166" s="507" t="s">
        <v>27</v>
      </c>
      <c r="B166" s="508"/>
      <c r="C166" s="132"/>
      <c r="D166" s="104">
        <f>SUM(D165:D165)</f>
        <v>6987860</v>
      </c>
      <c r="E166" s="74"/>
      <c r="F166" s="74"/>
      <c r="G166" s="105">
        <f>SUM(G165:G165)</f>
        <v>5060000</v>
      </c>
      <c r="H166" s="216"/>
      <c r="I166" s="89"/>
      <c r="J166" s="104">
        <f>SUM(J165:J165)</f>
        <v>0</v>
      </c>
      <c r="L166" s="13"/>
      <c r="M166" s="2"/>
      <c r="N166" s="2"/>
      <c r="O166" s="2"/>
    </row>
    <row r="167" spans="1:15" s="5" customFormat="1" ht="15" customHeight="1" x14ac:dyDescent="0.25">
      <c r="A167" s="549">
        <v>5</v>
      </c>
      <c r="B167" s="558" t="s">
        <v>93</v>
      </c>
      <c r="C167" s="252" t="s">
        <v>12</v>
      </c>
      <c r="D167" s="285">
        <v>978580</v>
      </c>
      <c r="E167" s="505" t="s">
        <v>369</v>
      </c>
      <c r="F167" s="505" t="s">
        <v>363</v>
      </c>
      <c r="G167" s="502">
        <v>8181509.4500000002</v>
      </c>
      <c r="H167" s="684">
        <v>42916</v>
      </c>
      <c r="I167" s="255"/>
      <c r="J167" s="252"/>
      <c r="L167" s="13"/>
      <c r="M167" s="7"/>
      <c r="N167" s="7"/>
      <c r="O167" s="7"/>
    </row>
    <row r="168" spans="1:15" s="6" customFormat="1" ht="15" customHeight="1" outlineLevel="1" x14ac:dyDescent="0.25">
      <c r="A168" s="550"/>
      <c r="B168" s="559"/>
      <c r="C168" s="258" t="s">
        <v>8</v>
      </c>
      <c r="D168" s="273">
        <v>4591930</v>
      </c>
      <c r="E168" s="518"/>
      <c r="F168" s="518"/>
      <c r="G168" s="503"/>
      <c r="H168" s="494"/>
      <c r="I168" s="257"/>
      <c r="J168" s="258"/>
      <c r="L168" s="13"/>
      <c r="M168" s="2"/>
      <c r="N168" s="2"/>
      <c r="O168" s="2"/>
    </row>
    <row r="169" spans="1:15" s="6" customFormat="1" ht="16.5" outlineLevel="1" x14ac:dyDescent="0.25">
      <c r="A169" s="550"/>
      <c r="B169" s="559"/>
      <c r="C169" s="258" t="s">
        <v>9</v>
      </c>
      <c r="D169" s="273">
        <v>1033148</v>
      </c>
      <c r="E169" s="518"/>
      <c r="F169" s="518"/>
      <c r="G169" s="503"/>
      <c r="H169" s="494"/>
      <c r="I169" s="257"/>
      <c r="J169" s="258"/>
      <c r="L169" s="13"/>
      <c r="M169" s="2"/>
      <c r="N169" s="2"/>
      <c r="O169" s="2"/>
    </row>
    <row r="170" spans="1:15" s="6" customFormat="1" ht="16.5" outlineLevel="1" x14ac:dyDescent="0.25">
      <c r="A170" s="550"/>
      <c r="B170" s="559"/>
      <c r="C170" s="258" t="s">
        <v>10</v>
      </c>
      <c r="D170" s="273">
        <v>858290</v>
      </c>
      <c r="E170" s="518"/>
      <c r="F170" s="518"/>
      <c r="G170" s="503"/>
      <c r="H170" s="494"/>
      <c r="I170" s="257"/>
      <c r="J170" s="258"/>
      <c r="L170" s="13"/>
      <c r="M170" s="2"/>
      <c r="N170" s="2"/>
      <c r="O170" s="2"/>
    </row>
    <row r="171" spans="1:15" s="6" customFormat="1" ht="16.5" outlineLevel="1" x14ac:dyDescent="0.25">
      <c r="A171" s="550"/>
      <c r="B171" s="559"/>
      <c r="C171" s="98" t="s">
        <v>24</v>
      </c>
      <c r="D171" s="97">
        <v>5393120</v>
      </c>
      <c r="E171" s="506"/>
      <c r="F171" s="506"/>
      <c r="G171" s="504"/>
      <c r="H171" s="495"/>
      <c r="I171" s="257"/>
      <c r="J171" s="258"/>
      <c r="L171" s="13"/>
      <c r="M171" s="2"/>
      <c r="N171" s="2"/>
      <c r="O171" s="2"/>
    </row>
    <row r="172" spans="1:15" s="6" customFormat="1" ht="17.25" outlineLevel="1" thickBot="1" x14ac:dyDescent="0.3">
      <c r="A172" s="507" t="s">
        <v>27</v>
      </c>
      <c r="B172" s="508"/>
      <c r="C172" s="132"/>
      <c r="D172" s="104">
        <f>SUM(D167:D171)</f>
        <v>12855068</v>
      </c>
      <c r="E172" s="57"/>
      <c r="F172" s="57"/>
      <c r="G172" s="105">
        <f>SUM(G167:G171)</f>
        <v>8181509.4500000002</v>
      </c>
      <c r="H172" s="61"/>
      <c r="I172" s="139"/>
      <c r="J172" s="104">
        <f>SUM(J167:J171)</f>
        <v>0</v>
      </c>
      <c r="L172" s="14"/>
      <c r="M172" s="2"/>
      <c r="N172" s="2"/>
      <c r="O172" s="2"/>
    </row>
    <row r="173" spans="1:15" s="5" customFormat="1" ht="19.5" customHeight="1" x14ac:dyDescent="0.25">
      <c r="A173" s="549">
        <v>6</v>
      </c>
      <c r="B173" s="558" t="s">
        <v>94</v>
      </c>
      <c r="C173" s="252" t="s">
        <v>8</v>
      </c>
      <c r="D173" s="252">
        <v>13248327</v>
      </c>
      <c r="E173" s="505" t="s">
        <v>368</v>
      </c>
      <c r="F173" s="505" t="s">
        <v>366</v>
      </c>
      <c r="G173" s="502">
        <v>8812724.7699999996</v>
      </c>
      <c r="H173" s="493">
        <v>42948</v>
      </c>
      <c r="I173" s="255"/>
      <c r="J173" s="252"/>
      <c r="L173" s="13"/>
      <c r="M173" s="7"/>
      <c r="N173" s="7"/>
      <c r="O173" s="7"/>
    </row>
    <row r="174" spans="1:15" s="5" customFormat="1" ht="18" customHeight="1" x14ac:dyDescent="0.25">
      <c r="A174" s="571"/>
      <c r="B174" s="560"/>
      <c r="C174" s="259" t="s">
        <v>9</v>
      </c>
      <c r="D174" s="259">
        <v>1916865</v>
      </c>
      <c r="E174" s="518"/>
      <c r="F174" s="518"/>
      <c r="G174" s="503"/>
      <c r="H174" s="494"/>
      <c r="I174" s="262"/>
      <c r="J174" s="259"/>
      <c r="L174" s="13"/>
      <c r="M174" s="7"/>
      <c r="N174" s="7"/>
      <c r="O174" s="7"/>
    </row>
    <row r="175" spans="1:15" s="6" customFormat="1" ht="16.5" outlineLevel="1" x14ac:dyDescent="0.25">
      <c r="A175" s="550"/>
      <c r="B175" s="559"/>
      <c r="C175" s="98" t="s">
        <v>10</v>
      </c>
      <c r="D175" s="97">
        <v>2289855</v>
      </c>
      <c r="E175" s="506"/>
      <c r="F175" s="506"/>
      <c r="G175" s="504"/>
      <c r="H175" s="495"/>
      <c r="I175" s="257"/>
      <c r="J175" s="258"/>
      <c r="L175" s="13"/>
      <c r="M175" s="2"/>
      <c r="N175" s="2"/>
      <c r="O175" s="2"/>
    </row>
    <row r="176" spans="1:15" s="6" customFormat="1" ht="17.25" outlineLevel="1" thickBot="1" x14ac:dyDescent="0.3">
      <c r="A176" s="507" t="s">
        <v>27</v>
      </c>
      <c r="B176" s="508"/>
      <c r="C176" s="132"/>
      <c r="D176" s="104">
        <f>SUM(D173:D175)</f>
        <v>17455047</v>
      </c>
      <c r="E176" s="57"/>
      <c r="F176" s="57"/>
      <c r="G176" s="105">
        <f>SUM(G173:G175)</f>
        <v>8812724.7699999996</v>
      </c>
      <c r="H176" s="61"/>
      <c r="I176" s="59"/>
      <c r="J176" s="104">
        <f>SUM(J173:J175)</f>
        <v>0</v>
      </c>
      <c r="L176" s="14"/>
      <c r="M176" s="2"/>
      <c r="N176" s="2"/>
      <c r="O176" s="2"/>
    </row>
    <row r="177" spans="1:15" s="5" customFormat="1" ht="16.5" x14ac:dyDescent="0.25">
      <c r="A177" s="549">
        <v>7</v>
      </c>
      <c r="B177" s="558" t="s">
        <v>177</v>
      </c>
      <c r="C177" s="252" t="s">
        <v>23</v>
      </c>
      <c r="D177" s="252">
        <v>7275000</v>
      </c>
      <c r="E177" s="505" t="s">
        <v>502</v>
      </c>
      <c r="F177" s="505"/>
      <c r="G177" s="502"/>
      <c r="H177" s="493"/>
      <c r="I177" s="255"/>
      <c r="J177" s="252"/>
      <c r="L177" s="13"/>
      <c r="M177" s="7"/>
      <c r="N177" s="7"/>
      <c r="O177" s="7"/>
    </row>
    <row r="178" spans="1:15" s="6" customFormat="1" ht="16.5" outlineLevel="1" x14ac:dyDescent="0.25">
      <c r="A178" s="550"/>
      <c r="B178" s="559"/>
      <c r="C178" s="98" t="s">
        <v>11</v>
      </c>
      <c r="D178" s="97">
        <v>100000</v>
      </c>
      <c r="E178" s="506"/>
      <c r="F178" s="506"/>
      <c r="G178" s="504"/>
      <c r="H178" s="495"/>
      <c r="I178" s="257"/>
      <c r="J178" s="258"/>
      <c r="L178" s="13"/>
      <c r="M178" s="2"/>
      <c r="N178" s="2"/>
      <c r="O178" s="2"/>
    </row>
    <row r="179" spans="1:15" s="6" customFormat="1" ht="17.25" outlineLevel="1" thickBot="1" x14ac:dyDescent="0.3">
      <c r="A179" s="507" t="s">
        <v>27</v>
      </c>
      <c r="B179" s="508"/>
      <c r="C179" s="132"/>
      <c r="D179" s="104">
        <f>SUM(D177:D178)</f>
        <v>7375000</v>
      </c>
      <c r="E179" s="74"/>
      <c r="F179" s="74"/>
      <c r="G179" s="105">
        <f>SUM(G177:G178)</f>
        <v>0</v>
      </c>
      <c r="H179" s="87"/>
      <c r="I179" s="89"/>
      <c r="J179" s="104">
        <f>SUM(J177:J178)</f>
        <v>0</v>
      </c>
      <c r="L179" s="13"/>
      <c r="M179" s="2"/>
      <c r="N179" s="2"/>
      <c r="O179" s="2"/>
    </row>
    <row r="180" spans="1:15" s="5" customFormat="1" ht="21.75" customHeight="1" x14ac:dyDescent="0.25">
      <c r="A180" s="549">
        <v>8</v>
      </c>
      <c r="B180" s="558" t="s">
        <v>178</v>
      </c>
      <c r="C180" s="252" t="s">
        <v>23</v>
      </c>
      <c r="D180" s="252">
        <v>4950000</v>
      </c>
      <c r="E180" s="253"/>
      <c r="F180" s="253"/>
      <c r="G180" s="254"/>
      <c r="H180" s="255"/>
      <c r="I180" s="255"/>
      <c r="J180" s="252"/>
      <c r="L180" s="14"/>
      <c r="M180" s="7"/>
      <c r="N180" s="7"/>
      <c r="O180" s="7"/>
    </row>
    <row r="181" spans="1:15" s="6" customFormat="1" ht="18.75" customHeight="1" outlineLevel="1" x14ac:dyDescent="0.25">
      <c r="A181" s="550"/>
      <c r="B181" s="559"/>
      <c r="C181" s="258" t="s">
        <v>11</v>
      </c>
      <c r="D181" s="258">
        <v>100000</v>
      </c>
      <c r="E181" s="256"/>
      <c r="F181" s="258"/>
      <c r="G181" s="265"/>
      <c r="H181" s="257"/>
      <c r="I181" s="266"/>
      <c r="J181" s="258"/>
      <c r="L181" s="13"/>
      <c r="M181" s="2"/>
      <c r="N181" s="2"/>
      <c r="O181" s="2"/>
    </row>
    <row r="182" spans="1:15" s="6" customFormat="1" ht="17.25" outlineLevel="1" thickBot="1" x14ac:dyDescent="0.3">
      <c r="A182" s="507" t="s">
        <v>27</v>
      </c>
      <c r="B182" s="508"/>
      <c r="C182" s="132"/>
      <c r="D182" s="104">
        <f>SUM(D180:D181)</f>
        <v>5050000</v>
      </c>
      <c r="E182" s="57"/>
      <c r="F182" s="57"/>
      <c r="G182" s="105">
        <f>SUM(G180:G181)</f>
        <v>0</v>
      </c>
      <c r="H182" s="61"/>
      <c r="I182" s="59"/>
      <c r="J182" s="104">
        <f>SUM(J180:J181)</f>
        <v>0</v>
      </c>
      <c r="L182" s="14"/>
      <c r="M182" s="2"/>
      <c r="N182" s="2"/>
      <c r="O182" s="2"/>
    </row>
    <row r="183" spans="1:15" s="6" customFormat="1" ht="16.5" outlineLevel="1" x14ac:dyDescent="0.25">
      <c r="A183" s="618">
        <v>9</v>
      </c>
      <c r="B183" s="616" t="s">
        <v>179</v>
      </c>
      <c r="C183" s="106" t="s">
        <v>23</v>
      </c>
      <c r="D183" s="106">
        <v>4950000</v>
      </c>
      <c r="E183" s="231"/>
      <c r="F183" s="231"/>
      <c r="G183" s="286"/>
      <c r="H183" s="72"/>
      <c r="I183" s="71"/>
      <c r="J183" s="228"/>
      <c r="L183" s="14"/>
      <c r="M183" s="2"/>
      <c r="N183" s="2"/>
      <c r="O183" s="2"/>
    </row>
    <row r="184" spans="1:15" s="5" customFormat="1" ht="16.5" x14ac:dyDescent="0.25">
      <c r="A184" s="571"/>
      <c r="B184" s="617"/>
      <c r="C184" s="259" t="s">
        <v>11</v>
      </c>
      <c r="D184" s="259">
        <v>100000</v>
      </c>
      <c r="E184" s="260"/>
      <c r="F184" s="260"/>
      <c r="G184" s="261"/>
      <c r="H184" s="262"/>
      <c r="I184" s="262"/>
      <c r="J184" s="259"/>
      <c r="L184" s="13"/>
      <c r="M184" s="7"/>
      <c r="N184" s="7"/>
      <c r="O184" s="7"/>
    </row>
    <row r="185" spans="1:15" s="6" customFormat="1" ht="17.25" outlineLevel="1" thickBot="1" x14ac:dyDescent="0.3">
      <c r="A185" s="507" t="s">
        <v>27</v>
      </c>
      <c r="B185" s="508"/>
      <c r="C185" s="132"/>
      <c r="D185" s="104">
        <f>SUM(D183:D184)</f>
        <v>5050000</v>
      </c>
      <c r="E185" s="74"/>
      <c r="F185" s="74"/>
      <c r="G185" s="105">
        <f>SUM(G184:G184)</f>
        <v>0</v>
      </c>
      <c r="H185" s="230"/>
      <c r="I185" s="139"/>
      <c r="J185" s="104">
        <f>SUM(J184:J184)</f>
        <v>0</v>
      </c>
      <c r="L185" s="13"/>
      <c r="M185" s="2"/>
      <c r="N185" s="2"/>
      <c r="O185" s="2"/>
    </row>
    <row r="186" spans="1:15" s="5" customFormat="1" ht="18" customHeight="1" x14ac:dyDescent="0.25">
      <c r="A186" s="571">
        <v>10</v>
      </c>
      <c r="B186" s="560" t="s">
        <v>180</v>
      </c>
      <c r="C186" s="147" t="s">
        <v>23</v>
      </c>
      <c r="D186" s="271">
        <v>4950000</v>
      </c>
      <c r="E186" s="287"/>
      <c r="F186" s="287"/>
      <c r="G186" s="183"/>
      <c r="H186" s="289"/>
      <c r="I186" s="289"/>
      <c r="J186" s="147"/>
      <c r="L186" s="14"/>
      <c r="M186" s="7"/>
      <c r="N186" s="7"/>
      <c r="O186" s="7"/>
    </row>
    <row r="187" spans="1:15" s="6" customFormat="1" ht="15" customHeight="1" outlineLevel="1" x14ac:dyDescent="0.25">
      <c r="A187" s="550"/>
      <c r="B187" s="559"/>
      <c r="C187" s="97" t="s">
        <v>11</v>
      </c>
      <c r="D187" s="273">
        <v>100000</v>
      </c>
      <c r="E187" s="288"/>
      <c r="F187" s="288"/>
      <c r="G187" s="168"/>
      <c r="H187" s="290"/>
      <c r="I187" s="290"/>
      <c r="J187" s="97"/>
      <c r="L187" s="13"/>
      <c r="M187" s="2"/>
      <c r="N187" s="2"/>
      <c r="O187" s="2"/>
    </row>
    <row r="188" spans="1:15" s="6" customFormat="1" ht="17.25" outlineLevel="1" thickBot="1" x14ac:dyDescent="0.3">
      <c r="A188" s="507" t="s">
        <v>27</v>
      </c>
      <c r="B188" s="508"/>
      <c r="C188" s="132"/>
      <c r="D188" s="104">
        <f>SUM(D186:D187)</f>
        <v>5050000</v>
      </c>
      <c r="E188" s="57"/>
      <c r="F188" s="57"/>
      <c r="G188" s="105">
        <f>SUM(G186:G187)</f>
        <v>0</v>
      </c>
      <c r="H188" s="61"/>
      <c r="I188" s="139"/>
      <c r="J188" s="104">
        <f>SUM(J186:J187)</f>
        <v>0</v>
      </c>
      <c r="L188" s="14"/>
      <c r="M188" s="2"/>
      <c r="N188" s="2"/>
      <c r="O188" s="2"/>
    </row>
    <row r="189" spans="1:15" s="5" customFormat="1" ht="16.5" x14ac:dyDescent="0.25">
      <c r="A189" s="549">
        <v>11</v>
      </c>
      <c r="B189" s="558" t="s">
        <v>181</v>
      </c>
      <c r="C189" s="252" t="s">
        <v>23</v>
      </c>
      <c r="D189" s="252">
        <v>4950000</v>
      </c>
      <c r="E189" s="256"/>
      <c r="F189" s="258"/>
      <c r="G189" s="254"/>
      <c r="H189" s="257"/>
      <c r="I189" s="291"/>
      <c r="J189" s="252"/>
      <c r="L189" s="13"/>
      <c r="M189" s="7"/>
      <c r="N189" s="7"/>
      <c r="O189" s="7"/>
    </row>
    <row r="190" spans="1:15" s="5" customFormat="1" ht="16.5" x14ac:dyDescent="0.25">
      <c r="A190" s="550"/>
      <c r="B190" s="559"/>
      <c r="C190" s="98" t="s">
        <v>11</v>
      </c>
      <c r="D190" s="258">
        <v>100000</v>
      </c>
      <c r="E190" s="256"/>
      <c r="F190" s="256"/>
      <c r="G190" s="265"/>
      <c r="H190" s="257"/>
      <c r="I190" s="257"/>
      <c r="J190" s="258"/>
      <c r="L190" s="13"/>
      <c r="M190" s="7"/>
      <c r="N190" s="7"/>
      <c r="O190" s="7"/>
    </row>
    <row r="191" spans="1:15" s="6" customFormat="1" ht="17.25" outlineLevel="1" thickBot="1" x14ac:dyDescent="0.3">
      <c r="A191" s="507" t="s">
        <v>27</v>
      </c>
      <c r="B191" s="508"/>
      <c r="C191" s="132"/>
      <c r="D191" s="104">
        <f>SUM(D189:D190)</f>
        <v>5050000</v>
      </c>
      <c r="E191" s="74"/>
      <c r="F191" s="74"/>
      <c r="G191" s="105">
        <f>SUM(G189:G190)</f>
        <v>0</v>
      </c>
      <c r="H191" s="87"/>
      <c r="I191" s="89"/>
      <c r="J191" s="104">
        <f>SUM(J189:J190)</f>
        <v>0</v>
      </c>
      <c r="L191" s="13"/>
      <c r="M191" s="2"/>
      <c r="N191" s="2"/>
      <c r="O191" s="2"/>
    </row>
    <row r="192" spans="1:15" s="5" customFormat="1" ht="16.5" x14ac:dyDescent="0.25">
      <c r="A192" s="549">
        <v>12</v>
      </c>
      <c r="B192" s="558" t="s">
        <v>182</v>
      </c>
      <c r="C192" s="252" t="s">
        <v>23</v>
      </c>
      <c r="D192" s="252">
        <v>4950000</v>
      </c>
      <c r="E192" s="253"/>
      <c r="F192" s="253"/>
      <c r="G192" s="254"/>
      <c r="H192" s="255"/>
      <c r="I192" s="255"/>
      <c r="J192" s="252"/>
      <c r="L192" s="13"/>
      <c r="M192" s="7"/>
      <c r="N192" s="7"/>
      <c r="O192" s="7"/>
    </row>
    <row r="193" spans="1:15" s="6" customFormat="1" ht="16.5" outlineLevel="1" x14ac:dyDescent="0.25">
      <c r="A193" s="550"/>
      <c r="B193" s="559"/>
      <c r="C193" s="98" t="s">
        <v>11</v>
      </c>
      <c r="D193" s="97">
        <v>100000</v>
      </c>
      <c r="E193" s="256"/>
      <c r="F193" s="256"/>
      <c r="G193" s="168"/>
      <c r="H193" s="257"/>
      <c r="I193" s="257"/>
      <c r="J193" s="258"/>
      <c r="L193" s="14"/>
      <c r="M193" s="2"/>
      <c r="N193" s="2"/>
      <c r="O193" s="2"/>
    </row>
    <row r="194" spans="1:15" s="6" customFormat="1" ht="17.25" outlineLevel="1" thickBot="1" x14ac:dyDescent="0.3">
      <c r="A194" s="507" t="s">
        <v>27</v>
      </c>
      <c r="B194" s="508"/>
      <c r="C194" s="132"/>
      <c r="D194" s="104">
        <f>SUM(D192:D193)</f>
        <v>5050000</v>
      </c>
      <c r="E194" s="74"/>
      <c r="F194" s="74"/>
      <c r="G194" s="105">
        <f>SUM(G192:G193)</f>
        <v>0</v>
      </c>
      <c r="H194" s="87"/>
      <c r="I194" s="89"/>
      <c r="J194" s="104">
        <f>SUM(J192:J193)</f>
        <v>0</v>
      </c>
      <c r="L194" s="13"/>
      <c r="M194" s="2"/>
      <c r="N194" s="2"/>
      <c r="O194" s="2"/>
    </row>
    <row r="195" spans="1:15" s="6" customFormat="1" ht="16.5" outlineLevel="1" x14ac:dyDescent="0.25">
      <c r="A195" s="140"/>
      <c r="B195" s="298" t="s">
        <v>183</v>
      </c>
      <c r="C195" s="297" t="s">
        <v>23</v>
      </c>
      <c r="D195" s="97">
        <v>4950000</v>
      </c>
      <c r="E195" s="256"/>
      <c r="F195" s="256"/>
      <c r="G195" s="168"/>
      <c r="H195" s="257"/>
      <c r="I195" s="257"/>
      <c r="J195" s="258"/>
      <c r="L195" s="13"/>
      <c r="M195" s="2"/>
      <c r="N195" s="2"/>
      <c r="O195" s="2"/>
    </row>
    <row r="196" spans="1:15" s="6" customFormat="1" ht="16.5" outlineLevel="1" x14ac:dyDescent="0.25">
      <c r="A196" s="292"/>
      <c r="B196" s="293"/>
      <c r="C196" s="150" t="s">
        <v>11</v>
      </c>
      <c r="D196" s="149">
        <v>100000</v>
      </c>
      <c r="E196" s="294"/>
      <c r="F196" s="294"/>
      <c r="G196" s="295"/>
      <c r="H196" s="296"/>
      <c r="I196" s="296"/>
      <c r="J196" s="274"/>
      <c r="L196" s="13"/>
      <c r="M196" s="2"/>
      <c r="N196" s="2"/>
      <c r="O196" s="2"/>
    </row>
    <row r="197" spans="1:15" s="6" customFormat="1" ht="17.25" outlineLevel="1" thickBot="1" x14ac:dyDescent="0.3">
      <c r="A197" s="507" t="s">
        <v>27</v>
      </c>
      <c r="B197" s="508"/>
      <c r="C197" s="132"/>
      <c r="D197" s="104">
        <f>SUM(D195:D196)</f>
        <v>5050000</v>
      </c>
      <c r="E197" s="74"/>
      <c r="F197" s="74"/>
      <c r="G197" s="105">
        <f>SUM(G195:G195)</f>
        <v>0</v>
      </c>
      <c r="H197" s="87"/>
      <c r="I197" s="89"/>
      <c r="J197" s="104">
        <f>SUM(J195:J196)</f>
        <v>0</v>
      </c>
      <c r="L197" s="13"/>
      <c r="M197" s="2"/>
      <c r="N197" s="2"/>
      <c r="O197" s="2"/>
    </row>
    <row r="198" spans="1:15" s="5" customFormat="1" ht="16.5" x14ac:dyDescent="0.25">
      <c r="A198" s="549">
        <v>14</v>
      </c>
      <c r="B198" s="558" t="s">
        <v>184</v>
      </c>
      <c r="C198" s="252" t="s">
        <v>23</v>
      </c>
      <c r="D198" s="252">
        <v>11250000</v>
      </c>
      <c r="E198" s="255"/>
      <c r="F198" s="255"/>
      <c r="G198" s="254"/>
      <c r="H198" s="255"/>
      <c r="I198" s="255"/>
      <c r="J198" s="252"/>
      <c r="L198" s="13"/>
      <c r="M198" s="7"/>
      <c r="N198" s="7"/>
      <c r="O198" s="7"/>
    </row>
    <row r="199" spans="1:15" s="6" customFormat="1" ht="16.5" outlineLevel="1" x14ac:dyDescent="0.25">
      <c r="A199" s="550"/>
      <c r="B199" s="559"/>
      <c r="C199" s="98" t="s">
        <v>11</v>
      </c>
      <c r="D199" s="97">
        <v>100000</v>
      </c>
      <c r="E199" s="256"/>
      <c r="F199" s="256"/>
      <c r="G199" s="168"/>
      <c r="H199" s="257"/>
      <c r="I199" s="257"/>
      <c r="J199" s="258"/>
      <c r="L199" s="2"/>
      <c r="M199" s="2"/>
      <c r="N199" s="2"/>
      <c r="O199" s="2"/>
    </row>
    <row r="200" spans="1:15" s="6" customFormat="1" ht="17.25" outlineLevel="1" thickBot="1" x14ac:dyDescent="0.3">
      <c r="A200" s="507" t="s">
        <v>27</v>
      </c>
      <c r="B200" s="508"/>
      <c r="C200" s="132"/>
      <c r="D200" s="104">
        <f>SUM(D198:D199)</f>
        <v>11350000</v>
      </c>
      <c r="E200" s="57"/>
      <c r="F200" s="57"/>
      <c r="G200" s="105">
        <f>SUM(G198:G199)</f>
        <v>0</v>
      </c>
      <c r="H200" s="61"/>
      <c r="I200" s="59"/>
      <c r="J200" s="104">
        <f>SUM(J198:J199)</f>
        <v>0</v>
      </c>
      <c r="L200" s="14"/>
      <c r="M200" s="2"/>
      <c r="N200" s="2"/>
      <c r="O200" s="2"/>
    </row>
    <row r="201" spans="1:15" s="5" customFormat="1" ht="33.75" customHeight="1" x14ac:dyDescent="0.25">
      <c r="A201" s="229">
        <v>15</v>
      </c>
      <c r="B201" s="228" t="s">
        <v>95</v>
      </c>
      <c r="C201" s="395" t="s">
        <v>23</v>
      </c>
      <c r="D201" s="395">
        <v>4016312</v>
      </c>
      <c r="E201" s="394" t="s">
        <v>371</v>
      </c>
      <c r="F201" s="394" t="s">
        <v>367</v>
      </c>
      <c r="G201" s="53">
        <v>3393783.36</v>
      </c>
      <c r="H201" s="403">
        <v>42829</v>
      </c>
      <c r="I201" s="398">
        <v>42899</v>
      </c>
      <c r="J201" s="395">
        <v>3469837.2</v>
      </c>
      <c r="L201" s="13"/>
      <c r="M201" s="7"/>
      <c r="N201" s="7"/>
      <c r="O201" s="7"/>
    </row>
    <row r="202" spans="1:15" s="6" customFormat="1" ht="17.25" outlineLevel="1" thickBot="1" x14ac:dyDescent="0.3">
      <c r="A202" s="507" t="s">
        <v>27</v>
      </c>
      <c r="B202" s="508"/>
      <c r="C202" s="132"/>
      <c r="D202" s="104">
        <f>SUM(D201:D201)</f>
        <v>4016312</v>
      </c>
      <c r="E202" s="74"/>
      <c r="F202" s="74"/>
      <c r="G202" s="105">
        <f>SUM(G201:G201)</f>
        <v>3393783.36</v>
      </c>
      <c r="H202" s="87"/>
      <c r="I202" s="139"/>
      <c r="J202" s="104">
        <f>SUM(J201:J201)</f>
        <v>3469837.2</v>
      </c>
      <c r="L202" s="13"/>
      <c r="M202" s="2"/>
      <c r="N202" s="2"/>
      <c r="O202" s="2"/>
    </row>
    <row r="203" spans="1:15" s="5" customFormat="1" ht="16.5" x14ac:dyDescent="0.25">
      <c r="A203" s="549">
        <v>16</v>
      </c>
      <c r="B203" s="558" t="s">
        <v>185</v>
      </c>
      <c r="C203" s="252" t="s">
        <v>12</v>
      </c>
      <c r="D203" s="252">
        <v>1479061</v>
      </c>
      <c r="E203" s="505" t="s">
        <v>389</v>
      </c>
      <c r="F203" s="505" t="s">
        <v>388</v>
      </c>
      <c r="G203" s="502">
        <v>22063632.829999998</v>
      </c>
      <c r="H203" s="493">
        <v>42948</v>
      </c>
      <c r="I203" s="255"/>
      <c r="J203" s="252"/>
      <c r="L203" s="13"/>
      <c r="M203" s="7"/>
      <c r="N203" s="7"/>
      <c r="O203" s="7"/>
    </row>
    <row r="204" spans="1:15" s="25" customFormat="1" ht="18.75" customHeight="1" outlineLevel="1" x14ac:dyDescent="0.25">
      <c r="A204" s="550"/>
      <c r="B204" s="559"/>
      <c r="C204" s="53" t="s">
        <v>8</v>
      </c>
      <c r="D204" s="53">
        <v>5577734</v>
      </c>
      <c r="E204" s="518"/>
      <c r="F204" s="518"/>
      <c r="G204" s="503"/>
      <c r="H204" s="494"/>
      <c r="I204" s="690">
        <v>42902</v>
      </c>
      <c r="J204" s="53">
        <v>4011740.27</v>
      </c>
      <c r="L204" s="27"/>
      <c r="M204" s="30"/>
      <c r="N204" s="30"/>
      <c r="O204" s="30"/>
    </row>
    <row r="205" spans="1:15" s="25" customFormat="1" ht="18" customHeight="1" outlineLevel="1" x14ac:dyDescent="0.25">
      <c r="A205" s="550"/>
      <c r="B205" s="559"/>
      <c r="C205" s="53" t="s">
        <v>9</v>
      </c>
      <c r="D205" s="53">
        <v>1224226</v>
      </c>
      <c r="E205" s="518"/>
      <c r="F205" s="518"/>
      <c r="G205" s="503"/>
      <c r="H205" s="494"/>
      <c r="I205" s="691"/>
      <c r="J205" s="53">
        <v>754424.49</v>
      </c>
      <c r="L205" s="27"/>
      <c r="M205" s="30"/>
      <c r="N205" s="30"/>
      <c r="O205" s="30"/>
    </row>
    <row r="206" spans="1:15" s="25" customFormat="1" ht="18" customHeight="1" outlineLevel="1" x14ac:dyDescent="0.25">
      <c r="A206" s="550"/>
      <c r="B206" s="559"/>
      <c r="C206" s="53" t="s">
        <v>10</v>
      </c>
      <c r="D206" s="53">
        <v>1290808</v>
      </c>
      <c r="E206" s="518"/>
      <c r="F206" s="518"/>
      <c r="G206" s="503"/>
      <c r="H206" s="494"/>
      <c r="I206" s="692"/>
      <c r="J206" s="53">
        <v>863702.43</v>
      </c>
      <c r="L206" s="27"/>
      <c r="M206" s="30"/>
      <c r="N206" s="30"/>
      <c r="O206" s="30"/>
    </row>
    <row r="207" spans="1:15" s="25" customFormat="1" ht="18" customHeight="1" outlineLevel="1" x14ac:dyDescent="0.25">
      <c r="A207" s="550"/>
      <c r="B207" s="559"/>
      <c r="C207" s="53" t="s">
        <v>23</v>
      </c>
      <c r="D207" s="53">
        <v>8698054</v>
      </c>
      <c r="E207" s="518"/>
      <c r="F207" s="518"/>
      <c r="G207" s="503"/>
      <c r="H207" s="494"/>
      <c r="I207" s="403">
        <v>42913</v>
      </c>
      <c r="J207" s="53">
        <v>5615182.8300000001</v>
      </c>
      <c r="L207" s="27"/>
      <c r="M207" s="30"/>
      <c r="N207" s="30"/>
      <c r="O207" s="30"/>
    </row>
    <row r="208" spans="1:15" s="6" customFormat="1" ht="16.5" outlineLevel="1" x14ac:dyDescent="0.25">
      <c r="A208" s="550"/>
      <c r="B208" s="559"/>
      <c r="C208" s="98" t="s">
        <v>24</v>
      </c>
      <c r="D208" s="97">
        <v>14057785</v>
      </c>
      <c r="E208" s="518"/>
      <c r="F208" s="518"/>
      <c r="G208" s="504"/>
      <c r="H208" s="495"/>
      <c r="I208" s="257"/>
      <c r="J208" s="258"/>
      <c r="L208" s="13"/>
      <c r="M208" s="2"/>
      <c r="N208" s="2"/>
      <c r="O208" s="2"/>
    </row>
    <row r="209" spans="1:15" s="6" customFormat="1" ht="17.25" outlineLevel="1" thickBot="1" x14ac:dyDescent="0.3">
      <c r="A209" s="507" t="s">
        <v>27</v>
      </c>
      <c r="B209" s="508"/>
      <c r="C209" s="132"/>
      <c r="D209" s="104">
        <f>SUM(D203:D208)</f>
        <v>32327668</v>
      </c>
      <c r="E209" s="537"/>
      <c r="F209" s="537"/>
      <c r="G209" s="105">
        <f>SUM(G203:G208)</f>
        <v>22063632.829999998</v>
      </c>
      <c r="H209" s="61"/>
      <c r="I209" s="59"/>
      <c r="J209" s="104">
        <f>SUM(J203:J208)</f>
        <v>11245050.02</v>
      </c>
      <c r="L209" s="14"/>
      <c r="M209" s="2"/>
      <c r="N209" s="2"/>
      <c r="O209" s="2"/>
    </row>
    <row r="210" spans="1:15" s="5" customFormat="1" ht="16.5" x14ac:dyDescent="0.25">
      <c r="A210" s="549">
        <v>17</v>
      </c>
      <c r="B210" s="558" t="s">
        <v>186</v>
      </c>
      <c r="C210" s="106" t="s">
        <v>12</v>
      </c>
      <c r="D210" s="106">
        <v>1956487</v>
      </c>
      <c r="E210" s="539" t="s">
        <v>390</v>
      </c>
      <c r="F210" s="686" t="s">
        <v>391</v>
      </c>
      <c r="G210" s="686">
        <v>29143225.43</v>
      </c>
      <c r="H210" s="527">
        <v>42948</v>
      </c>
      <c r="I210" s="107"/>
      <c r="J210" s="68"/>
      <c r="L210" s="13"/>
      <c r="M210" s="7"/>
      <c r="N210" s="7"/>
      <c r="O210" s="7"/>
    </row>
    <row r="211" spans="1:15" s="5" customFormat="1" ht="16.5" x14ac:dyDescent="0.25">
      <c r="A211" s="571"/>
      <c r="B211" s="560"/>
      <c r="C211" s="113" t="s">
        <v>8</v>
      </c>
      <c r="D211" s="113">
        <v>7525454</v>
      </c>
      <c r="E211" s="540"/>
      <c r="F211" s="687"/>
      <c r="G211" s="687"/>
      <c r="H211" s="542"/>
      <c r="I211" s="217"/>
      <c r="J211" s="223"/>
      <c r="L211" s="13"/>
      <c r="M211" s="7"/>
      <c r="N211" s="7"/>
      <c r="O211" s="7"/>
    </row>
    <row r="212" spans="1:15" s="33" customFormat="1" ht="16.5" x14ac:dyDescent="0.25">
      <c r="A212" s="571"/>
      <c r="B212" s="560"/>
      <c r="C212" s="396" t="s">
        <v>9</v>
      </c>
      <c r="D212" s="396">
        <v>1642602</v>
      </c>
      <c r="E212" s="540"/>
      <c r="F212" s="687"/>
      <c r="G212" s="687"/>
      <c r="H212" s="542"/>
      <c r="I212" s="397">
        <v>42894</v>
      </c>
      <c r="J212" s="396">
        <v>1006155.12</v>
      </c>
      <c r="L212" s="27"/>
      <c r="M212" s="31"/>
      <c r="N212" s="31"/>
      <c r="O212" s="31"/>
    </row>
    <row r="213" spans="1:15" s="33" customFormat="1" ht="16.5" x14ac:dyDescent="0.25">
      <c r="A213" s="571"/>
      <c r="B213" s="560"/>
      <c r="C213" s="396" t="s">
        <v>10</v>
      </c>
      <c r="D213" s="396">
        <v>1521974</v>
      </c>
      <c r="E213" s="540"/>
      <c r="F213" s="687"/>
      <c r="G213" s="687"/>
      <c r="H213" s="542"/>
      <c r="I213" s="397">
        <v>42894</v>
      </c>
      <c r="J213" s="396">
        <v>1085900.71</v>
      </c>
      <c r="L213" s="27"/>
      <c r="M213" s="31"/>
      <c r="N213" s="31"/>
      <c r="O213" s="31"/>
    </row>
    <row r="214" spans="1:15" s="5" customFormat="1" ht="16.5" x14ac:dyDescent="0.25">
      <c r="A214" s="571"/>
      <c r="B214" s="560"/>
      <c r="C214" s="113" t="s">
        <v>23</v>
      </c>
      <c r="D214" s="113">
        <v>11464163</v>
      </c>
      <c r="E214" s="540"/>
      <c r="F214" s="687"/>
      <c r="G214" s="687"/>
      <c r="H214" s="542"/>
      <c r="I214" s="217"/>
      <c r="J214" s="223"/>
      <c r="L214" s="13"/>
      <c r="M214" s="7"/>
      <c r="N214" s="7"/>
      <c r="O214" s="7"/>
    </row>
    <row r="215" spans="1:15" s="303" customFormat="1" ht="16.5" outlineLevel="1" x14ac:dyDescent="0.25">
      <c r="A215" s="550"/>
      <c r="B215" s="559"/>
      <c r="C215" s="98" t="s">
        <v>24</v>
      </c>
      <c r="D215" s="97">
        <v>18647029</v>
      </c>
      <c r="E215" s="541"/>
      <c r="F215" s="688"/>
      <c r="G215" s="688"/>
      <c r="H215" s="528"/>
      <c r="I215" s="257"/>
      <c r="J215" s="258"/>
      <c r="L215" s="301"/>
      <c r="M215" s="302"/>
      <c r="N215" s="302"/>
      <c r="O215" s="302"/>
    </row>
    <row r="216" spans="1:15" s="6" customFormat="1" ht="17.25" outlineLevel="1" thickBot="1" x14ac:dyDescent="0.3">
      <c r="A216" s="507" t="s">
        <v>27</v>
      </c>
      <c r="B216" s="508"/>
      <c r="C216" s="132"/>
      <c r="D216" s="104">
        <f>SUM(D210:D215)</f>
        <v>42757709</v>
      </c>
      <c r="E216" s="57"/>
      <c r="F216" s="57"/>
      <c r="G216" s="105">
        <f>SUM(G210:G215)</f>
        <v>29143225.43</v>
      </c>
      <c r="H216" s="61"/>
      <c r="I216" s="139"/>
      <c r="J216" s="104">
        <f>SUM(J210:J215)</f>
        <v>2092055.83</v>
      </c>
      <c r="L216" s="14"/>
      <c r="M216" s="2"/>
      <c r="N216" s="2"/>
      <c r="O216" s="2"/>
    </row>
    <row r="217" spans="1:15" s="5" customFormat="1" ht="16.5" x14ac:dyDescent="0.25">
      <c r="A217" s="549">
        <v>18</v>
      </c>
      <c r="B217" s="558" t="s">
        <v>96</v>
      </c>
      <c r="C217" s="252" t="s">
        <v>12</v>
      </c>
      <c r="D217" s="252">
        <v>1270407</v>
      </c>
      <c r="E217" s="505" t="s">
        <v>392</v>
      </c>
      <c r="F217" s="502" t="s">
        <v>363</v>
      </c>
      <c r="G217" s="502">
        <v>11936890.130000001</v>
      </c>
      <c r="H217" s="493">
        <v>42921</v>
      </c>
      <c r="I217" s="291"/>
      <c r="J217" s="252"/>
      <c r="L217" s="13"/>
      <c r="M217" s="7"/>
      <c r="N217" s="7"/>
      <c r="O217" s="7"/>
    </row>
    <row r="218" spans="1:15" s="5" customFormat="1" ht="16.5" x14ac:dyDescent="0.25">
      <c r="A218" s="571"/>
      <c r="B218" s="560"/>
      <c r="C218" s="259" t="s">
        <v>8</v>
      </c>
      <c r="D218" s="259">
        <v>4966849</v>
      </c>
      <c r="E218" s="518"/>
      <c r="F218" s="503"/>
      <c r="G218" s="503"/>
      <c r="H218" s="494"/>
      <c r="I218" s="304"/>
      <c r="J218" s="259"/>
      <c r="L218" s="13"/>
      <c r="M218" s="7"/>
      <c r="N218" s="7"/>
      <c r="O218" s="7"/>
    </row>
    <row r="219" spans="1:15" s="5" customFormat="1" ht="16.5" x14ac:dyDescent="0.25">
      <c r="A219" s="571"/>
      <c r="B219" s="560"/>
      <c r="C219" s="259" t="s">
        <v>9</v>
      </c>
      <c r="D219" s="259">
        <v>1048877</v>
      </c>
      <c r="E219" s="518"/>
      <c r="F219" s="503"/>
      <c r="G219" s="503"/>
      <c r="H219" s="494"/>
      <c r="I219" s="304"/>
      <c r="J219" s="259"/>
      <c r="L219" s="13"/>
      <c r="M219" s="7"/>
      <c r="N219" s="7"/>
      <c r="O219" s="7"/>
    </row>
    <row r="220" spans="1:15" s="5" customFormat="1" ht="16.5" x14ac:dyDescent="0.25">
      <c r="A220" s="571"/>
      <c r="B220" s="560"/>
      <c r="C220" s="259" t="s">
        <v>10</v>
      </c>
      <c r="D220" s="259">
        <v>1746580</v>
      </c>
      <c r="E220" s="518"/>
      <c r="F220" s="503"/>
      <c r="G220" s="503"/>
      <c r="H220" s="494"/>
      <c r="I220" s="304"/>
      <c r="J220" s="259"/>
      <c r="L220" s="13"/>
      <c r="M220" s="7"/>
      <c r="N220" s="7"/>
      <c r="O220" s="7"/>
    </row>
    <row r="221" spans="1:15" s="5" customFormat="1" ht="16.5" x14ac:dyDescent="0.25">
      <c r="A221" s="571"/>
      <c r="B221" s="560"/>
      <c r="C221" s="259" t="s">
        <v>23</v>
      </c>
      <c r="D221" s="259">
        <v>4170551</v>
      </c>
      <c r="E221" s="518"/>
      <c r="F221" s="503"/>
      <c r="G221" s="503"/>
      <c r="H221" s="494"/>
      <c r="I221" s="304"/>
      <c r="J221" s="259"/>
      <c r="L221" s="13"/>
      <c r="M221" s="7"/>
      <c r="N221" s="7"/>
      <c r="O221" s="7"/>
    </row>
    <row r="222" spans="1:15" s="6" customFormat="1" ht="16.5" outlineLevel="1" x14ac:dyDescent="0.25">
      <c r="A222" s="550"/>
      <c r="B222" s="559"/>
      <c r="C222" s="98" t="s">
        <v>24</v>
      </c>
      <c r="D222" s="97">
        <v>3491687</v>
      </c>
      <c r="E222" s="506"/>
      <c r="F222" s="504"/>
      <c r="G222" s="504"/>
      <c r="H222" s="495"/>
      <c r="I222" s="257"/>
      <c r="J222" s="258"/>
      <c r="L222" s="13"/>
      <c r="M222" s="2"/>
      <c r="N222" s="2"/>
      <c r="O222" s="2"/>
    </row>
    <row r="223" spans="1:15" s="6" customFormat="1" ht="17.25" outlineLevel="1" thickBot="1" x14ac:dyDescent="0.3">
      <c r="A223" s="507" t="s">
        <v>27</v>
      </c>
      <c r="B223" s="508"/>
      <c r="C223" s="132"/>
      <c r="D223" s="104">
        <f>SUM(D217:D222)</f>
        <v>16694951</v>
      </c>
      <c r="E223" s="57"/>
      <c r="F223" s="57"/>
      <c r="G223" s="105">
        <f>SUM(G217:G222)</f>
        <v>11936890.130000001</v>
      </c>
      <c r="H223" s="61"/>
      <c r="I223" s="59"/>
      <c r="J223" s="104">
        <f>SUM(J217:J222)</f>
        <v>0</v>
      </c>
      <c r="L223" s="14"/>
      <c r="M223" s="2"/>
      <c r="N223" s="2"/>
      <c r="O223" s="2"/>
    </row>
    <row r="224" spans="1:15" s="5" customFormat="1" ht="16.5" x14ac:dyDescent="0.25">
      <c r="A224" s="549">
        <v>19</v>
      </c>
      <c r="B224" s="558" t="s">
        <v>97</v>
      </c>
      <c r="C224" s="252" t="s">
        <v>23</v>
      </c>
      <c r="D224" s="252">
        <v>10979778</v>
      </c>
      <c r="E224" s="505" t="s">
        <v>372</v>
      </c>
      <c r="F224" s="505" t="s">
        <v>373</v>
      </c>
      <c r="G224" s="502">
        <v>17000000</v>
      </c>
      <c r="H224" s="493">
        <v>42962</v>
      </c>
      <c r="I224" s="291"/>
      <c r="J224" s="252"/>
      <c r="L224" s="13"/>
      <c r="M224" s="7"/>
      <c r="N224" s="7"/>
      <c r="O224" s="7"/>
    </row>
    <row r="225" spans="1:15" s="6" customFormat="1" ht="16.5" outlineLevel="1" x14ac:dyDescent="0.25">
      <c r="A225" s="550"/>
      <c r="B225" s="559"/>
      <c r="C225" s="98" t="s">
        <v>24</v>
      </c>
      <c r="D225" s="97">
        <v>15426058</v>
      </c>
      <c r="E225" s="506"/>
      <c r="F225" s="506"/>
      <c r="G225" s="504"/>
      <c r="H225" s="495"/>
      <c r="I225" s="257"/>
      <c r="J225" s="258"/>
      <c r="L225" s="13"/>
      <c r="M225" s="2"/>
      <c r="N225" s="2"/>
      <c r="O225" s="2"/>
    </row>
    <row r="226" spans="1:15" s="6" customFormat="1" ht="17.25" outlineLevel="1" thickBot="1" x14ac:dyDescent="0.3">
      <c r="A226" s="507" t="s">
        <v>27</v>
      </c>
      <c r="B226" s="508"/>
      <c r="C226" s="132"/>
      <c r="D226" s="104">
        <f>SUM(D224:D225)</f>
        <v>26405836</v>
      </c>
      <c r="E226" s="57"/>
      <c r="F226" s="57"/>
      <c r="G226" s="105">
        <f>SUM(G224:G225)</f>
        <v>17000000</v>
      </c>
      <c r="H226" s="61"/>
      <c r="I226" s="139"/>
      <c r="J226" s="104">
        <f>SUM(J224:J225)</f>
        <v>0</v>
      </c>
      <c r="L226" s="14"/>
      <c r="M226" s="2"/>
      <c r="N226" s="2"/>
      <c r="O226" s="2"/>
    </row>
    <row r="227" spans="1:15" s="5" customFormat="1" ht="16.5" x14ac:dyDescent="0.25">
      <c r="A227" s="549">
        <v>20</v>
      </c>
      <c r="B227" s="558" t="s">
        <v>98</v>
      </c>
      <c r="C227" s="252" t="s">
        <v>23</v>
      </c>
      <c r="D227" s="252">
        <v>9527232</v>
      </c>
      <c r="E227" s="505" t="s">
        <v>422</v>
      </c>
      <c r="F227" s="505" t="s">
        <v>415</v>
      </c>
      <c r="G227" s="502">
        <v>18927942.859999999</v>
      </c>
      <c r="H227" s="493">
        <v>43009</v>
      </c>
      <c r="I227" s="255"/>
      <c r="J227" s="252"/>
      <c r="L227" s="13"/>
      <c r="M227" s="7"/>
      <c r="N227" s="7"/>
      <c r="O227" s="7"/>
    </row>
    <row r="228" spans="1:15" s="6" customFormat="1" ht="33.75" customHeight="1" outlineLevel="1" x14ac:dyDescent="0.25">
      <c r="A228" s="550"/>
      <c r="B228" s="559"/>
      <c r="C228" s="258" t="s">
        <v>24</v>
      </c>
      <c r="D228" s="258">
        <v>16168868</v>
      </c>
      <c r="E228" s="506"/>
      <c r="F228" s="506"/>
      <c r="G228" s="504"/>
      <c r="H228" s="495"/>
      <c r="I228" s="266"/>
      <c r="J228" s="258"/>
      <c r="L228" s="13"/>
      <c r="M228" s="2"/>
      <c r="N228" s="2"/>
      <c r="O228" s="2"/>
    </row>
    <row r="229" spans="1:15" s="6" customFormat="1" ht="17.25" outlineLevel="1" thickBot="1" x14ac:dyDescent="0.3">
      <c r="A229" s="507" t="s">
        <v>27</v>
      </c>
      <c r="B229" s="508"/>
      <c r="C229" s="132"/>
      <c r="D229" s="104">
        <f>SUM(D227:D228)</f>
        <v>25696100</v>
      </c>
      <c r="E229" s="74"/>
      <c r="F229" s="74"/>
      <c r="G229" s="105">
        <f>SUM(G227:G228)</f>
        <v>18927942.859999999</v>
      </c>
      <c r="H229" s="87"/>
      <c r="I229" s="139"/>
      <c r="J229" s="104">
        <f>SUM(J227:J228)</f>
        <v>0</v>
      </c>
      <c r="L229" s="13"/>
      <c r="M229" s="2"/>
      <c r="N229" s="2"/>
      <c r="O229" s="2"/>
    </row>
    <row r="230" spans="1:15" s="6" customFormat="1" ht="19.5" customHeight="1" outlineLevel="1" x14ac:dyDescent="0.25">
      <c r="A230" s="523" t="s">
        <v>169</v>
      </c>
      <c r="B230" s="524"/>
      <c r="C230" s="596"/>
      <c r="D230" s="365">
        <v>7050000</v>
      </c>
      <c r="E230" s="118"/>
      <c r="F230" s="68"/>
      <c r="G230" s="388"/>
      <c r="H230" s="70"/>
      <c r="I230" s="107"/>
      <c r="J230" s="365"/>
      <c r="L230" s="2"/>
      <c r="M230" s="2"/>
      <c r="N230" s="2"/>
      <c r="O230" s="2"/>
    </row>
    <row r="231" spans="1:15" s="6" customFormat="1" ht="17.25" outlineLevel="1" thickBot="1" x14ac:dyDescent="0.3">
      <c r="A231" s="572" t="s">
        <v>28</v>
      </c>
      <c r="B231" s="573"/>
      <c r="C231" s="138"/>
      <c r="D231" s="120">
        <f>D159+D161+D164+D166+D172+D176+D179+D182+D185+D188+D191+D194+D197+D200+D202+D209+D216+D223+D226+D229+D230</f>
        <v>269872483</v>
      </c>
      <c r="E231" s="120">
        <f t="shared" ref="E231:J231" si="5">E159+E161+E164+E166+E172+E176+E179+E182+E185+E188+E191+E194+E197+E200+E202+E209+E216+E223+E226+E229+E230</f>
        <v>0</v>
      </c>
      <c r="F231" s="120">
        <f t="shared" si="5"/>
        <v>0</v>
      </c>
      <c r="G231" s="120">
        <f>G159+G161+G164+G166+G172+G176+G179+G182+G185+G188+G191+G194+G197+G200+G202+G209+G216+G223+G226+G229+G230</f>
        <v>142955206.33999997</v>
      </c>
      <c r="H231" s="120">
        <f t="shared" si="5"/>
        <v>0</v>
      </c>
      <c r="I231" s="120">
        <f t="shared" si="5"/>
        <v>0</v>
      </c>
      <c r="J231" s="120">
        <f t="shared" si="5"/>
        <v>16806943.049999997</v>
      </c>
      <c r="L231" s="13"/>
      <c r="M231" s="2"/>
      <c r="N231" s="2"/>
      <c r="O231" s="2"/>
    </row>
    <row r="232" spans="1:15" s="5" customFormat="1" ht="24.75" customHeight="1" x14ac:dyDescent="0.25">
      <c r="A232" s="678" t="s">
        <v>34</v>
      </c>
      <c r="B232" s="679"/>
      <c r="C232" s="679"/>
      <c r="D232" s="679"/>
      <c r="E232" s="679"/>
      <c r="F232" s="679"/>
      <c r="G232" s="679"/>
      <c r="H232" s="679"/>
      <c r="I232" s="679"/>
      <c r="J232" s="679"/>
      <c r="L232" s="13"/>
      <c r="M232" s="7"/>
      <c r="N232" s="7"/>
      <c r="O232" s="7"/>
    </row>
    <row r="233" spans="1:15" ht="16.5" customHeight="1" outlineLevel="1" x14ac:dyDescent="0.25">
      <c r="A233" s="577">
        <v>1</v>
      </c>
      <c r="B233" s="538" t="s">
        <v>187</v>
      </c>
      <c r="C233" s="305" t="s">
        <v>9</v>
      </c>
      <c r="D233" s="265">
        <v>261300</v>
      </c>
      <c r="E233" s="621" t="s">
        <v>416</v>
      </c>
      <c r="F233" s="622" t="s">
        <v>411</v>
      </c>
      <c r="G233" s="621">
        <v>4607547.4800000004</v>
      </c>
      <c r="H233" s="684">
        <v>42941</v>
      </c>
      <c r="I233" s="257"/>
      <c r="J233" s="258"/>
    </row>
    <row r="234" spans="1:15" ht="18" customHeight="1" outlineLevel="1" x14ac:dyDescent="0.25">
      <c r="A234" s="516"/>
      <c r="B234" s="533"/>
      <c r="C234" s="305" t="s">
        <v>10</v>
      </c>
      <c r="D234" s="265">
        <v>180900</v>
      </c>
      <c r="E234" s="503"/>
      <c r="F234" s="518"/>
      <c r="G234" s="503"/>
      <c r="H234" s="494"/>
      <c r="I234" s="257"/>
      <c r="J234" s="258"/>
    </row>
    <row r="235" spans="1:15" s="32" customFormat="1" ht="16.5" outlineLevel="1" x14ac:dyDescent="0.25">
      <c r="A235" s="516"/>
      <c r="B235" s="533"/>
      <c r="C235" s="305" t="s">
        <v>24</v>
      </c>
      <c r="D235" s="133">
        <v>3951900</v>
      </c>
      <c r="E235" s="504"/>
      <c r="F235" s="506"/>
      <c r="G235" s="504"/>
      <c r="H235" s="495"/>
      <c r="I235" s="257"/>
      <c r="J235" s="258"/>
      <c r="L235" s="27"/>
      <c r="M235" s="27"/>
      <c r="N235" s="27"/>
      <c r="O235" s="27"/>
    </row>
    <row r="236" spans="1:15" ht="16.5" outlineLevel="1" x14ac:dyDescent="0.25">
      <c r="A236" s="516"/>
      <c r="B236" s="533"/>
      <c r="C236" s="256" t="s">
        <v>412</v>
      </c>
      <c r="D236" s="6">
        <v>4120000</v>
      </c>
      <c r="E236" s="208"/>
      <c r="F236" s="121"/>
      <c r="G236" s="133"/>
      <c r="H236" s="312"/>
      <c r="I236" s="55"/>
      <c r="J236" s="56"/>
    </row>
    <row r="237" spans="1:15" ht="16.5" outlineLevel="1" x14ac:dyDescent="0.25">
      <c r="A237" s="517"/>
      <c r="B237" s="534"/>
      <c r="C237" s="306" t="s">
        <v>11</v>
      </c>
      <c r="D237" s="307">
        <v>100000</v>
      </c>
      <c r="E237" s="221"/>
      <c r="F237" s="78"/>
      <c r="G237" s="307"/>
      <c r="H237" s="216"/>
      <c r="I237" s="84"/>
      <c r="J237" s="221"/>
    </row>
    <row r="238" spans="1:15" ht="17.25" outlineLevel="1" thickBot="1" x14ac:dyDescent="0.3">
      <c r="A238" s="507" t="s">
        <v>27</v>
      </c>
      <c r="B238" s="508"/>
      <c r="C238" s="103"/>
      <c r="D238" s="104">
        <f>SUM(D233:D237)</f>
        <v>8614100</v>
      </c>
      <c r="E238" s="74"/>
      <c r="F238" s="74"/>
      <c r="G238" s="105">
        <f>SUM(G233:G236)</f>
        <v>4607547.4800000004</v>
      </c>
      <c r="H238" s="74"/>
      <c r="I238" s="89"/>
      <c r="J238" s="60">
        <f>SUM(J233:J236)</f>
        <v>0</v>
      </c>
    </row>
    <row r="239" spans="1:15" ht="20.25" customHeight="1" outlineLevel="1" x14ac:dyDescent="0.25">
      <c r="A239" s="515">
        <v>2</v>
      </c>
      <c r="B239" s="532" t="s">
        <v>188</v>
      </c>
      <c r="C239" s="253" t="s">
        <v>9</v>
      </c>
      <c r="D239" s="252">
        <v>263900</v>
      </c>
      <c r="E239" s="502" t="s">
        <v>417</v>
      </c>
      <c r="F239" s="505" t="s">
        <v>411</v>
      </c>
      <c r="G239" s="502">
        <v>4607547.4800000004</v>
      </c>
      <c r="H239" s="493">
        <v>42941</v>
      </c>
      <c r="I239" s="255"/>
      <c r="J239" s="252"/>
    </row>
    <row r="240" spans="1:15" ht="18" customHeight="1" outlineLevel="1" x14ac:dyDescent="0.25">
      <c r="A240" s="516"/>
      <c r="B240" s="533"/>
      <c r="C240" s="256" t="s">
        <v>10</v>
      </c>
      <c r="D240" s="258">
        <v>182700</v>
      </c>
      <c r="E240" s="503"/>
      <c r="F240" s="518"/>
      <c r="G240" s="503"/>
      <c r="H240" s="494"/>
      <c r="I240" s="257"/>
      <c r="J240" s="258"/>
    </row>
    <row r="241" spans="1:15" s="32" customFormat="1" ht="16.5" outlineLevel="1" x14ac:dyDescent="0.25">
      <c r="A241" s="516"/>
      <c r="B241" s="533"/>
      <c r="C241" s="305" t="s">
        <v>24</v>
      </c>
      <c r="D241" s="258">
        <v>3955700</v>
      </c>
      <c r="E241" s="504"/>
      <c r="F241" s="506"/>
      <c r="G241" s="504"/>
      <c r="H241" s="495"/>
      <c r="I241" s="257"/>
      <c r="J241" s="258"/>
      <c r="L241" s="27"/>
      <c r="M241" s="27"/>
      <c r="N241" s="27"/>
      <c r="O241" s="27"/>
    </row>
    <row r="242" spans="1:15" ht="16.5" outlineLevel="1" x14ac:dyDescent="0.25">
      <c r="A242" s="516"/>
      <c r="B242" s="533"/>
      <c r="C242" s="256" t="s">
        <v>23</v>
      </c>
      <c r="D242" s="258">
        <v>4060000</v>
      </c>
      <c r="E242" s="258"/>
      <c r="F242" s="275"/>
      <c r="G242" s="265"/>
      <c r="H242" s="257"/>
      <c r="I242" s="266"/>
      <c r="J242" s="258"/>
    </row>
    <row r="243" spans="1:15" ht="16.5" outlineLevel="1" x14ac:dyDescent="0.25">
      <c r="A243" s="517"/>
      <c r="B243" s="534"/>
      <c r="C243" s="306" t="s">
        <v>11</v>
      </c>
      <c r="D243" s="307">
        <v>100000</v>
      </c>
      <c r="E243" s="274"/>
      <c r="F243" s="294"/>
      <c r="G243" s="309"/>
      <c r="H243" s="296"/>
      <c r="I243" s="310"/>
      <c r="J243" s="274"/>
    </row>
    <row r="244" spans="1:15" ht="17.25" outlineLevel="1" thickBot="1" x14ac:dyDescent="0.3">
      <c r="A244" s="507" t="s">
        <v>27</v>
      </c>
      <c r="B244" s="508"/>
      <c r="C244" s="103"/>
      <c r="D244" s="104">
        <f>SUM(D239:D243)</f>
        <v>8562300</v>
      </c>
      <c r="E244" s="74"/>
      <c r="F244" s="74"/>
      <c r="G244" s="105">
        <f>SUM(G239:G242)</f>
        <v>4607547.4800000004</v>
      </c>
      <c r="H244" s="74"/>
      <c r="I244" s="89"/>
      <c r="J244" s="60">
        <f>SUM(J239:J242)</f>
        <v>0</v>
      </c>
    </row>
    <row r="245" spans="1:15" ht="20.25" customHeight="1" outlineLevel="1" x14ac:dyDescent="0.25">
      <c r="A245" s="515">
        <v>3</v>
      </c>
      <c r="B245" s="532" t="s">
        <v>189</v>
      </c>
      <c r="C245" s="260" t="s">
        <v>9</v>
      </c>
      <c r="D245" s="259">
        <v>268450</v>
      </c>
      <c r="E245" s="502" t="s">
        <v>418</v>
      </c>
      <c r="F245" s="505" t="s">
        <v>411</v>
      </c>
      <c r="G245" s="502">
        <v>4607547.4800000004</v>
      </c>
      <c r="H245" s="493">
        <v>42941</v>
      </c>
      <c r="I245" s="262"/>
      <c r="J245" s="259"/>
    </row>
    <row r="246" spans="1:15" ht="15" customHeight="1" outlineLevel="1" x14ac:dyDescent="0.25">
      <c r="A246" s="516"/>
      <c r="B246" s="533"/>
      <c r="C246" s="256" t="s">
        <v>10</v>
      </c>
      <c r="D246" s="258">
        <v>185850</v>
      </c>
      <c r="E246" s="503"/>
      <c r="F246" s="518"/>
      <c r="G246" s="503"/>
      <c r="H246" s="494"/>
      <c r="I246" s="257"/>
      <c r="J246" s="258"/>
    </row>
    <row r="247" spans="1:15" s="32" customFormat="1" ht="16.5" outlineLevel="1" x14ac:dyDescent="0.25">
      <c r="A247" s="516"/>
      <c r="B247" s="533"/>
      <c r="C247" s="305" t="s">
        <v>24</v>
      </c>
      <c r="D247" s="258">
        <v>3962350</v>
      </c>
      <c r="E247" s="504"/>
      <c r="F247" s="506"/>
      <c r="G247" s="504"/>
      <c r="H247" s="495"/>
      <c r="I247" s="257"/>
      <c r="J247" s="258"/>
      <c r="L247" s="27"/>
      <c r="M247" s="27"/>
      <c r="N247" s="27"/>
      <c r="O247" s="27"/>
    </row>
    <row r="248" spans="1:15" ht="16.5" outlineLevel="1" x14ac:dyDescent="0.25">
      <c r="A248" s="516"/>
      <c r="B248" s="533"/>
      <c r="C248" s="256" t="s">
        <v>23</v>
      </c>
      <c r="D248" s="258">
        <v>4130000</v>
      </c>
      <c r="E248" s="258"/>
      <c r="F248" s="256"/>
      <c r="G248" s="265"/>
      <c r="H248" s="257"/>
      <c r="I248" s="266"/>
      <c r="J248" s="258"/>
    </row>
    <row r="249" spans="1:15" ht="16.5" outlineLevel="1" x14ac:dyDescent="0.25">
      <c r="A249" s="517"/>
      <c r="B249" s="534"/>
      <c r="C249" s="306" t="s">
        <v>11</v>
      </c>
      <c r="D249" s="307">
        <v>100000</v>
      </c>
      <c r="E249" s="274"/>
      <c r="F249" s="294"/>
      <c r="G249" s="309"/>
      <c r="H249" s="296"/>
      <c r="I249" s="310"/>
      <c r="J249" s="274"/>
    </row>
    <row r="250" spans="1:15" ht="17.25" outlineLevel="1" thickBot="1" x14ac:dyDescent="0.3">
      <c r="A250" s="507" t="s">
        <v>27</v>
      </c>
      <c r="B250" s="508"/>
      <c r="C250" s="103"/>
      <c r="D250" s="104">
        <f>SUM(D245:D249)</f>
        <v>8646650</v>
      </c>
      <c r="E250" s="74"/>
      <c r="F250" s="74"/>
      <c r="G250" s="105">
        <f>SUM(G245:G248)</f>
        <v>4607547.4800000004</v>
      </c>
      <c r="H250" s="74"/>
      <c r="I250" s="89"/>
      <c r="J250" s="60">
        <f>SUM(J245:J248)</f>
        <v>0</v>
      </c>
    </row>
    <row r="251" spans="1:15" ht="18" customHeight="1" outlineLevel="1" x14ac:dyDescent="0.25">
      <c r="A251" s="515">
        <v>4</v>
      </c>
      <c r="B251" s="532" t="s">
        <v>190</v>
      </c>
      <c r="C251" s="256" t="s">
        <v>9</v>
      </c>
      <c r="D251" s="258">
        <v>267800</v>
      </c>
      <c r="E251" s="502" t="s">
        <v>419</v>
      </c>
      <c r="F251" s="505" t="s">
        <v>411</v>
      </c>
      <c r="G251" s="502">
        <v>4607547.4800000004</v>
      </c>
      <c r="H251" s="493">
        <v>42941</v>
      </c>
      <c r="I251" s="257"/>
      <c r="J251" s="258"/>
    </row>
    <row r="252" spans="1:15" ht="20.25" customHeight="1" outlineLevel="1" x14ac:dyDescent="0.25">
      <c r="A252" s="516"/>
      <c r="B252" s="533"/>
      <c r="C252" s="256" t="s">
        <v>10</v>
      </c>
      <c r="D252" s="258">
        <v>185400</v>
      </c>
      <c r="E252" s="503"/>
      <c r="F252" s="518"/>
      <c r="G252" s="503"/>
      <c r="H252" s="494"/>
      <c r="I252" s="257"/>
      <c r="J252" s="258"/>
    </row>
    <row r="253" spans="1:15" s="32" customFormat="1" ht="16.5" outlineLevel="1" x14ac:dyDescent="0.25">
      <c r="A253" s="516"/>
      <c r="B253" s="533"/>
      <c r="C253" s="305" t="s">
        <v>24</v>
      </c>
      <c r="D253" s="258">
        <v>3961400</v>
      </c>
      <c r="E253" s="504"/>
      <c r="F253" s="506"/>
      <c r="G253" s="504"/>
      <c r="H253" s="495"/>
      <c r="I253" s="257"/>
      <c r="J253" s="258"/>
      <c r="L253" s="27"/>
      <c r="M253" s="27"/>
      <c r="N253" s="27"/>
      <c r="O253" s="27"/>
    </row>
    <row r="254" spans="1:15" ht="16.5" outlineLevel="1" x14ac:dyDescent="0.25">
      <c r="A254" s="516"/>
      <c r="B254" s="533"/>
      <c r="C254" s="256" t="s">
        <v>412</v>
      </c>
      <c r="D254" s="258">
        <v>4120000</v>
      </c>
      <c r="E254" s="258"/>
      <c r="F254" s="256"/>
      <c r="G254" s="265"/>
      <c r="H254" s="257"/>
      <c r="I254" s="266"/>
      <c r="J254" s="258"/>
    </row>
    <row r="255" spans="1:15" ht="16.5" outlineLevel="1" x14ac:dyDescent="0.25">
      <c r="A255" s="517"/>
      <c r="B255" s="534"/>
      <c r="C255" s="306" t="s">
        <v>11</v>
      </c>
      <c r="D255" s="307">
        <v>100000</v>
      </c>
      <c r="E255" s="274"/>
      <c r="F255" s="294"/>
      <c r="G255" s="309"/>
      <c r="H255" s="296"/>
      <c r="I255" s="310"/>
      <c r="J255" s="274"/>
    </row>
    <row r="256" spans="1:15" ht="17.25" outlineLevel="1" thickBot="1" x14ac:dyDescent="0.3">
      <c r="A256" s="507" t="s">
        <v>27</v>
      </c>
      <c r="B256" s="508"/>
      <c r="C256" s="103"/>
      <c r="D256" s="104">
        <f>SUM(D251:D255)</f>
        <v>8634600</v>
      </c>
      <c r="E256" s="74"/>
      <c r="F256" s="74"/>
      <c r="G256" s="105">
        <f>SUM(G251:G254)</f>
        <v>4607547.4800000004</v>
      </c>
      <c r="H256" s="74"/>
      <c r="I256" s="89"/>
      <c r="J256" s="60">
        <f>SUM(J251:J254)</f>
        <v>0</v>
      </c>
    </row>
    <row r="257" spans="1:15" ht="16.5" outlineLevel="1" x14ac:dyDescent="0.25">
      <c r="A257" s="517">
        <v>5</v>
      </c>
      <c r="B257" s="534" t="s">
        <v>191</v>
      </c>
      <c r="C257" s="256" t="s">
        <v>9</v>
      </c>
      <c r="D257" s="259">
        <v>230750</v>
      </c>
      <c r="E257" s="502" t="s">
        <v>420</v>
      </c>
      <c r="F257" s="505" t="s">
        <v>411</v>
      </c>
      <c r="G257" s="502">
        <v>588601.06999999995</v>
      </c>
      <c r="H257" s="493">
        <v>42911</v>
      </c>
      <c r="I257" s="262"/>
      <c r="J257" s="259"/>
    </row>
    <row r="258" spans="1:15" ht="16.5" outlineLevel="1" x14ac:dyDescent="0.25">
      <c r="A258" s="512"/>
      <c r="B258" s="510"/>
      <c r="C258" s="256" t="s">
        <v>10</v>
      </c>
      <c r="D258" s="258">
        <v>159750</v>
      </c>
      <c r="E258" s="504"/>
      <c r="F258" s="506"/>
      <c r="G258" s="504"/>
      <c r="H258" s="495"/>
      <c r="I258" s="257"/>
      <c r="J258" s="258"/>
    </row>
    <row r="259" spans="1:15" ht="17.25" outlineLevel="1" thickBot="1" x14ac:dyDescent="0.3">
      <c r="A259" s="507" t="s">
        <v>27</v>
      </c>
      <c r="B259" s="508"/>
      <c r="C259" s="103"/>
      <c r="D259" s="104">
        <f>SUM(D257:D258)</f>
        <v>390500</v>
      </c>
      <c r="E259" s="74"/>
      <c r="F259" s="74"/>
      <c r="G259" s="105">
        <f>SUM(G257:G258)</f>
        <v>588601.06999999995</v>
      </c>
      <c r="H259" s="74"/>
      <c r="I259" s="89"/>
      <c r="J259" s="60">
        <f>SUM(J257:J258)</f>
        <v>0</v>
      </c>
    </row>
    <row r="260" spans="1:15" s="6" customFormat="1" ht="23.25" customHeight="1" outlineLevel="1" x14ac:dyDescent="0.25">
      <c r="A260" s="523" t="s">
        <v>169</v>
      </c>
      <c r="B260" s="524"/>
      <c r="C260" s="144"/>
      <c r="D260" s="365">
        <v>1350000</v>
      </c>
      <c r="E260" s="118"/>
      <c r="F260" s="68"/>
      <c r="G260" s="388">
        <v>0</v>
      </c>
      <c r="H260" s="70"/>
      <c r="I260" s="107"/>
      <c r="J260" s="388">
        <v>0</v>
      </c>
      <c r="L260" s="2"/>
      <c r="M260" s="2"/>
      <c r="N260" s="2"/>
      <c r="O260" s="2"/>
    </row>
    <row r="261" spans="1:15" ht="17.25" outlineLevel="1" thickBot="1" x14ac:dyDescent="0.3">
      <c r="A261" s="572" t="s">
        <v>28</v>
      </c>
      <c r="B261" s="573"/>
      <c r="C261" s="101"/>
      <c r="D261" s="120">
        <f>D238+D244+D250+D256+D259+D260</f>
        <v>36198150</v>
      </c>
      <c r="E261" s="120">
        <f t="shared" ref="E261:J261" si="6">E238+E244+E250+E256+E259+E260</f>
        <v>0</v>
      </c>
      <c r="F261" s="120">
        <f t="shared" si="6"/>
        <v>0</v>
      </c>
      <c r="G261" s="120">
        <f>G238+G244+G250+G256+G259+G260</f>
        <v>19018790.990000002</v>
      </c>
      <c r="H261" s="120">
        <f t="shared" si="6"/>
        <v>0</v>
      </c>
      <c r="I261" s="120">
        <f t="shared" si="6"/>
        <v>0</v>
      </c>
      <c r="J261" s="120">
        <f t="shared" si="6"/>
        <v>0</v>
      </c>
    </row>
    <row r="262" spans="1:15" s="4" customFormat="1" ht="21" customHeight="1" thickBot="1" x14ac:dyDescent="0.3">
      <c r="A262" s="543" t="s">
        <v>35</v>
      </c>
      <c r="B262" s="544"/>
      <c r="C262" s="544"/>
      <c r="D262" s="544"/>
      <c r="E262" s="544"/>
      <c r="F262" s="544"/>
      <c r="G262" s="544"/>
      <c r="H262" s="544"/>
      <c r="I262" s="544"/>
      <c r="J262" s="544"/>
      <c r="L262" s="14"/>
      <c r="M262" s="14"/>
      <c r="N262" s="14"/>
      <c r="O262" s="14"/>
    </row>
    <row r="263" spans="1:15" s="4" customFormat="1" ht="33" x14ac:dyDescent="0.25">
      <c r="A263" s="218">
        <v>1</v>
      </c>
      <c r="B263" s="219" t="s">
        <v>62</v>
      </c>
      <c r="C263" s="253" t="s">
        <v>24</v>
      </c>
      <c r="D263" s="252">
        <v>13320224.640000001</v>
      </c>
      <c r="E263" s="253" t="s">
        <v>508</v>
      </c>
      <c r="F263" s="253"/>
      <c r="G263" s="254"/>
      <c r="H263" s="255"/>
      <c r="I263" s="255"/>
      <c r="J263" s="252"/>
      <c r="L263" s="13"/>
      <c r="M263" s="13"/>
      <c r="N263" s="14"/>
      <c r="O263" s="14"/>
    </row>
    <row r="264" spans="1:15" ht="17.25" outlineLevel="1" thickBot="1" x14ac:dyDescent="0.3">
      <c r="A264" s="507" t="s">
        <v>27</v>
      </c>
      <c r="B264" s="508"/>
      <c r="C264" s="103"/>
      <c r="D264" s="104">
        <f>SUM(D263:D263)</f>
        <v>13320224.640000001</v>
      </c>
      <c r="E264" s="74"/>
      <c r="F264" s="74"/>
      <c r="G264" s="105">
        <f>SUM(G263:G263)</f>
        <v>0</v>
      </c>
      <c r="H264" s="74"/>
      <c r="I264" s="89"/>
      <c r="J264" s="104">
        <f>SUM(J263:J263)</f>
        <v>0</v>
      </c>
    </row>
    <row r="265" spans="1:15" ht="15.75" customHeight="1" outlineLevel="1" x14ac:dyDescent="0.25">
      <c r="A265" s="574">
        <v>2</v>
      </c>
      <c r="B265" s="532" t="s">
        <v>61</v>
      </c>
      <c r="C265" s="389" t="s">
        <v>12</v>
      </c>
      <c r="D265" s="392">
        <v>2300000</v>
      </c>
      <c r="E265" s="360"/>
      <c r="F265" s="360"/>
      <c r="G265" s="390"/>
      <c r="H265" s="360"/>
      <c r="I265" s="238"/>
      <c r="J265" s="367"/>
    </row>
    <row r="266" spans="1:15" ht="15.75" customHeight="1" outlineLevel="1" x14ac:dyDescent="0.25">
      <c r="A266" s="575"/>
      <c r="B266" s="533"/>
      <c r="C266" s="391" t="s">
        <v>8</v>
      </c>
      <c r="D266" s="85">
        <v>8700000</v>
      </c>
      <c r="E266" s="121"/>
      <c r="F266" s="121"/>
      <c r="G266" s="368"/>
      <c r="H266" s="121"/>
      <c r="I266" s="55"/>
      <c r="J266" s="368"/>
    </row>
    <row r="267" spans="1:15" ht="15.75" customHeight="1" outlineLevel="1" x14ac:dyDescent="0.25">
      <c r="A267" s="575"/>
      <c r="B267" s="533"/>
      <c r="C267" s="391" t="s">
        <v>9</v>
      </c>
      <c r="D267" s="85">
        <v>3200000</v>
      </c>
      <c r="E267" s="121"/>
      <c r="F267" s="121"/>
      <c r="G267" s="368"/>
      <c r="H267" s="121"/>
      <c r="I267" s="55"/>
      <c r="J267" s="368"/>
    </row>
    <row r="268" spans="1:15" s="4" customFormat="1" ht="15.75" customHeight="1" x14ac:dyDescent="0.25">
      <c r="A268" s="575"/>
      <c r="B268" s="533"/>
      <c r="C268" s="256" t="s">
        <v>10</v>
      </c>
      <c r="D268" s="258">
        <v>1200000</v>
      </c>
      <c r="E268" s="256"/>
      <c r="F268" s="256"/>
      <c r="G268" s="258"/>
      <c r="H268" s="257"/>
      <c r="I268" s="257"/>
      <c r="J268" s="258"/>
      <c r="L268" s="13"/>
      <c r="M268" s="13"/>
      <c r="N268" s="14"/>
      <c r="O268" s="14"/>
    </row>
    <row r="269" spans="1:15" s="34" customFormat="1" ht="15.75" customHeight="1" x14ac:dyDescent="0.25">
      <c r="A269" s="576"/>
      <c r="B269" s="534"/>
      <c r="C269" s="306" t="s">
        <v>11</v>
      </c>
      <c r="D269" s="274">
        <v>200000</v>
      </c>
      <c r="E269" s="294"/>
      <c r="F269" s="294"/>
      <c r="G269" s="309"/>
      <c r="H269" s="364"/>
      <c r="I269" s="364"/>
      <c r="J269" s="274"/>
      <c r="L269" s="13"/>
      <c r="M269" s="13"/>
      <c r="N269" s="14"/>
      <c r="O269" s="14"/>
    </row>
    <row r="270" spans="1:15" ht="17.25" outlineLevel="1" thickBot="1" x14ac:dyDescent="0.3">
      <c r="A270" s="507" t="s">
        <v>27</v>
      </c>
      <c r="B270" s="508"/>
      <c r="C270" s="103"/>
      <c r="D270" s="104">
        <f>SUM(D265:D269)</f>
        <v>15600000</v>
      </c>
      <c r="E270" s="74"/>
      <c r="F270" s="74"/>
      <c r="G270" s="105">
        <f>SUM(G268:G268)</f>
        <v>0</v>
      </c>
      <c r="H270" s="74"/>
      <c r="I270" s="89"/>
      <c r="J270" s="104">
        <f>SUM(J268:J268)</f>
        <v>0</v>
      </c>
    </row>
    <row r="271" spans="1:15" ht="15.75" customHeight="1" outlineLevel="1" x14ac:dyDescent="0.25">
      <c r="A271" s="574">
        <v>3</v>
      </c>
      <c r="B271" s="532" t="s">
        <v>386</v>
      </c>
      <c r="C271" s="389" t="s">
        <v>12</v>
      </c>
      <c r="D271" s="392">
        <v>2300000</v>
      </c>
      <c r="E271" s="360"/>
      <c r="F271" s="360"/>
      <c r="G271" s="390"/>
      <c r="H271" s="360"/>
      <c r="I271" s="238"/>
      <c r="J271" s="367"/>
    </row>
    <row r="272" spans="1:15" ht="15.75" customHeight="1" outlineLevel="1" x14ac:dyDescent="0.25">
      <c r="A272" s="575"/>
      <c r="B272" s="533"/>
      <c r="C272" s="391" t="s">
        <v>8</v>
      </c>
      <c r="D272" s="85">
        <v>8700000</v>
      </c>
      <c r="E272" s="121"/>
      <c r="F272" s="121"/>
      <c r="G272" s="368"/>
      <c r="H272" s="121"/>
      <c r="I272" s="55"/>
      <c r="J272" s="368"/>
    </row>
    <row r="273" spans="1:15" ht="15.75" customHeight="1" outlineLevel="1" x14ac:dyDescent="0.25">
      <c r="A273" s="575"/>
      <c r="B273" s="533"/>
      <c r="C273" s="391" t="s">
        <v>9</v>
      </c>
      <c r="D273" s="85">
        <v>3200000</v>
      </c>
      <c r="E273" s="121"/>
      <c r="F273" s="121"/>
      <c r="G273" s="368"/>
      <c r="H273" s="121"/>
      <c r="I273" s="55"/>
      <c r="J273" s="368"/>
    </row>
    <row r="274" spans="1:15" s="34" customFormat="1" ht="15.75" customHeight="1" x14ac:dyDescent="0.25">
      <c r="A274" s="575"/>
      <c r="B274" s="533"/>
      <c r="C274" s="256" t="s">
        <v>10</v>
      </c>
      <c r="D274" s="258">
        <v>1200000</v>
      </c>
      <c r="E274" s="256"/>
      <c r="F274" s="256"/>
      <c r="G274" s="258"/>
      <c r="H274" s="257"/>
      <c r="I274" s="257"/>
      <c r="J274" s="258"/>
      <c r="L274" s="13"/>
      <c r="M274" s="13"/>
      <c r="N274" s="14"/>
      <c r="O274" s="14"/>
    </row>
    <row r="275" spans="1:15" s="34" customFormat="1" ht="15.75" customHeight="1" x14ac:dyDescent="0.25">
      <c r="A275" s="576"/>
      <c r="B275" s="534"/>
      <c r="C275" s="306" t="s">
        <v>11</v>
      </c>
      <c r="D275" s="274">
        <v>200000</v>
      </c>
      <c r="E275" s="294"/>
      <c r="F275" s="294"/>
      <c r="G275" s="309"/>
      <c r="H275" s="364"/>
      <c r="I275" s="364"/>
      <c r="J275" s="274"/>
      <c r="L275" s="13"/>
      <c r="M275" s="13"/>
      <c r="N275" s="14"/>
      <c r="O275" s="14"/>
    </row>
    <row r="276" spans="1:15" ht="17.25" outlineLevel="1" thickBot="1" x14ac:dyDescent="0.3">
      <c r="A276" s="507" t="s">
        <v>27</v>
      </c>
      <c r="B276" s="508"/>
      <c r="C276" s="103"/>
      <c r="D276" s="104">
        <f>SUM(D271:D275)</f>
        <v>15600000</v>
      </c>
      <c r="E276" s="74"/>
      <c r="F276" s="74"/>
      <c r="G276" s="105">
        <f>SUM(G274:G274)</f>
        <v>0</v>
      </c>
      <c r="H276" s="74"/>
      <c r="I276" s="89"/>
      <c r="J276" s="104">
        <f>SUM(J274:J274)</f>
        <v>0</v>
      </c>
    </row>
    <row r="277" spans="1:15" ht="18" customHeight="1" outlineLevel="1" x14ac:dyDescent="0.25">
      <c r="A277" s="515">
        <v>4</v>
      </c>
      <c r="B277" s="532" t="s">
        <v>387</v>
      </c>
      <c r="C277" s="389" t="s">
        <v>12</v>
      </c>
      <c r="D277" s="392">
        <v>1800000</v>
      </c>
      <c r="E277" s="360"/>
      <c r="F277" s="360"/>
      <c r="G277" s="390"/>
      <c r="H277" s="360"/>
      <c r="I277" s="238"/>
      <c r="J277" s="367"/>
    </row>
    <row r="278" spans="1:15" ht="18" customHeight="1" outlineLevel="1" x14ac:dyDescent="0.25">
      <c r="A278" s="516"/>
      <c r="B278" s="533"/>
      <c r="C278" s="391" t="s">
        <v>8</v>
      </c>
      <c r="D278" s="85">
        <v>5550000</v>
      </c>
      <c r="E278" s="121"/>
      <c r="F278" s="121"/>
      <c r="G278" s="368"/>
      <c r="H278" s="121"/>
      <c r="I278" s="55"/>
      <c r="J278" s="368"/>
    </row>
    <row r="279" spans="1:15" ht="18" customHeight="1" outlineLevel="1" x14ac:dyDescent="0.25">
      <c r="A279" s="516"/>
      <c r="B279" s="533"/>
      <c r="C279" s="391" t="s">
        <v>9</v>
      </c>
      <c r="D279" s="85">
        <v>1800000</v>
      </c>
      <c r="E279" s="121"/>
      <c r="F279" s="121"/>
      <c r="G279" s="368"/>
      <c r="H279" s="121"/>
      <c r="I279" s="55"/>
      <c r="J279" s="368"/>
    </row>
    <row r="280" spans="1:15" ht="18" customHeight="1" outlineLevel="1" x14ac:dyDescent="0.25">
      <c r="A280" s="516"/>
      <c r="B280" s="533"/>
      <c r="C280" s="256" t="s">
        <v>10</v>
      </c>
      <c r="D280" s="258">
        <v>1800000</v>
      </c>
      <c r="E280" s="121"/>
      <c r="F280" s="121"/>
      <c r="G280" s="368"/>
      <c r="H280" s="121"/>
      <c r="I280" s="55"/>
      <c r="J280" s="368"/>
    </row>
    <row r="281" spans="1:15" ht="18" customHeight="1" outlineLevel="1" x14ac:dyDescent="0.25">
      <c r="A281" s="517"/>
      <c r="B281" s="533"/>
      <c r="C281" s="306" t="s">
        <v>11</v>
      </c>
      <c r="D281" s="274">
        <v>200000</v>
      </c>
      <c r="E281" s="121"/>
      <c r="F281" s="121"/>
      <c r="G281" s="368"/>
      <c r="H281" s="121"/>
      <c r="I281" s="55"/>
      <c r="J281" s="368"/>
    </row>
    <row r="282" spans="1:15" ht="18" customHeight="1" outlineLevel="1" thickBot="1" x14ac:dyDescent="0.3">
      <c r="A282" s="507" t="s">
        <v>27</v>
      </c>
      <c r="B282" s="508"/>
      <c r="C282" s="103"/>
      <c r="D282" s="104">
        <f>SUM(D277:D281)</f>
        <v>11150000</v>
      </c>
      <c r="E282" s="360"/>
      <c r="F282" s="360"/>
      <c r="G282" s="390"/>
      <c r="H282" s="360"/>
      <c r="I282" s="238"/>
      <c r="J282" s="367"/>
    </row>
    <row r="283" spans="1:15" s="4" customFormat="1" ht="42.75" customHeight="1" x14ac:dyDescent="0.25">
      <c r="A283" s="241">
        <v>5</v>
      </c>
      <c r="B283" s="240" t="s">
        <v>192</v>
      </c>
      <c r="C283" s="253" t="s">
        <v>24</v>
      </c>
      <c r="D283" s="252">
        <v>12376949.789999999</v>
      </c>
      <c r="E283" s="253" t="s">
        <v>508</v>
      </c>
      <c r="F283" s="253"/>
      <c r="G283" s="254"/>
      <c r="H283" s="255"/>
      <c r="I283" s="255"/>
      <c r="J283" s="252"/>
      <c r="L283" s="13"/>
      <c r="M283" s="13"/>
      <c r="N283" s="14"/>
      <c r="O283" s="14"/>
    </row>
    <row r="284" spans="1:15" ht="17.25" outlineLevel="1" thickBot="1" x14ac:dyDescent="0.3">
      <c r="A284" s="507" t="s">
        <v>27</v>
      </c>
      <c r="B284" s="508"/>
      <c r="C284" s="103"/>
      <c r="D284" s="104">
        <f>SUM(D283:D283)</f>
        <v>12376949.789999999</v>
      </c>
      <c r="E284" s="57"/>
      <c r="F284" s="57"/>
      <c r="G284" s="105">
        <f>SUM(G283:G283)</f>
        <v>0</v>
      </c>
      <c r="H284" s="57"/>
      <c r="I284" s="59"/>
      <c r="J284" s="104">
        <f>SUM(J283:J283)</f>
        <v>0</v>
      </c>
      <c r="L284" s="14"/>
      <c r="M284" s="14"/>
    </row>
    <row r="285" spans="1:15" s="6" customFormat="1" ht="19.5" customHeight="1" outlineLevel="1" thickBot="1" x14ac:dyDescent="0.3">
      <c r="A285" s="523" t="s">
        <v>169</v>
      </c>
      <c r="B285" s="524"/>
      <c r="C285" s="596"/>
      <c r="D285" s="117">
        <v>400000</v>
      </c>
      <c r="E285" s="91"/>
      <c r="F285" s="68"/>
      <c r="G285" s="117">
        <v>0</v>
      </c>
      <c r="H285" s="94"/>
      <c r="I285" s="107"/>
      <c r="J285" s="117"/>
      <c r="L285" s="2"/>
      <c r="M285" s="2"/>
      <c r="N285" s="2"/>
      <c r="O285" s="2"/>
    </row>
    <row r="286" spans="1:15" ht="17.25" outlineLevel="1" thickBot="1" x14ac:dyDescent="0.3">
      <c r="A286" s="513" t="s">
        <v>28</v>
      </c>
      <c r="B286" s="514"/>
      <c r="C286" s="49"/>
      <c r="D286" s="48">
        <f>D264+D270+D276+D282+D284+D285</f>
        <v>68447174.430000007</v>
      </c>
      <c r="E286" s="48">
        <f t="shared" ref="E286:J286" si="7">E264+E270+E276+E282+E284+E285</f>
        <v>0</v>
      </c>
      <c r="F286" s="48">
        <f t="shared" si="7"/>
        <v>0</v>
      </c>
      <c r="G286" s="48">
        <f t="shared" si="7"/>
        <v>0</v>
      </c>
      <c r="H286" s="48">
        <f t="shared" si="7"/>
        <v>0</v>
      </c>
      <c r="I286" s="48">
        <f t="shared" si="7"/>
        <v>0</v>
      </c>
      <c r="J286" s="48">
        <f t="shared" si="7"/>
        <v>0</v>
      </c>
    </row>
    <row r="287" spans="1:15" s="4" customFormat="1" ht="23.25" customHeight="1" thickBot="1" x14ac:dyDescent="0.3">
      <c r="A287" s="530" t="s">
        <v>36</v>
      </c>
      <c r="B287" s="531"/>
      <c r="C287" s="531"/>
      <c r="D287" s="531"/>
      <c r="E287" s="531"/>
      <c r="F287" s="531"/>
      <c r="G287" s="531"/>
      <c r="H287" s="531"/>
      <c r="I287" s="531"/>
      <c r="J287" s="531"/>
      <c r="L287" s="13"/>
      <c r="M287" s="13"/>
      <c r="N287" s="14"/>
      <c r="O287" s="14"/>
    </row>
    <row r="288" spans="1:15" s="4" customFormat="1" ht="16.5" customHeight="1" x14ac:dyDescent="0.25">
      <c r="A288" s="515">
        <v>1</v>
      </c>
      <c r="B288" s="532" t="s">
        <v>67</v>
      </c>
      <c r="C288" s="260" t="s">
        <v>12</v>
      </c>
      <c r="D288" s="259">
        <v>2595400</v>
      </c>
      <c r="E288" s="505" t="s">
        <v>480</v>
      </c>
      <c r="F288" s="505" t="s">
        <v>366</v>
      </c>
      <c r="G288" s="502">
        <v>12327179.851565361</v>
      </c>
      <c r="H288" s="493">
        <v>42969</v>
      </c>
      <c r="I288" s="262"/>
      <c r="J288" s="259"/>
      <c r="L288" s="13"/>
      <c r="M288" s="13"/>
      <c r="N288" s="14"/>
      <c r="O288" s="14"/>
    </row>
    <row r="289" spans="1:15" ht="18.75" customHeight="1" outlineLevel="1" x14ac:dyDescent="0.25">
      <c r="A289" s="516"/>
      <c r="B289" s="533"/>
      <c r="C289" s="98" t="s">
        <v>8</v>
      </c>
      <c r="D289" s="97">
        <v>5246600</v>
      </c>
      <c r="E289" s="518"/>
      <c r="F289" s="518"/>
      <c r="G289" s="503"/>
      <c r="H289" s="494"/>
      <c r="I289" s="257"/>
      <c r="J289" s="258"/>
    </row>
    <row r="290" spans="1:15" ht="16.5" customHeight="1" outlineLevel="1" x14ac:dyDescent="0.25">
      <c r="A290" s="516"/>
      <c r="B290" s="533"/>
      <c r="C290" s="150" t="s">
        <v>9</v>
      </c>
      <c r="D290" s="149">
        <v>1775800</v>
      </c>
      <c r="E290" s="518"/>
      <c r="F290" s="518"/>
      <c r="G290" s="503"/>
      <c r="H290" s="494"/>
      <c r="I290" s="296"/>
      <c r="J290" s="274"/>
    </row>
    <row r="291" spans="1:15" ht="13.5" customHeight="1" outlineLevel="1" x14ac:dyDescent="0.25">
      <c r="A291" s="516"/>
      <c r="B291" s="533"/>
      <c r="C291" s="150" t="s">
        <v>10</v>
      </c>
      <c r="D291" s="149">
        <v>1229400</v>
      </c>
      <c r="E291" s="506"/>
      <c r="F291" s="506"/>
      <c r="G291" s="504"/>
      <c r="H291" s="495"/>
      <c r="I291" s="296"/>
      <c r="J291" s="274"/>
    </row>
    <row r="292" spans="1:15" ht="16.5" customHeight="1" outlineLevel="1" x14ac:dyDescent="0.25">
      <c r="A292" s="516"/>
      <c r="B292" s="533"/>
      <c r="C292" s="150" t="s">
        <v>23</v>
      </c>
      <c r="D292" s="149">
        <v>7300800</v>
      </c>
      <c r="E292" s="294"/>
      <c r="F292" s="294"/>
      <c r="G292" s="295"/>
      <c r="H292" s="296"/>
      <c r="I292" s="296"/>
      <c r="J292" s="274"/>
    </row>
    <row r="293" spans="1:15" ht="16.5" customHeight="1" outlineLevel="1" x14ac:dyDescent="0.25">
      <c r="A293" s="517"/>
      <c r="B293" s="534"/>
      <c r="C293" s="150" t="s">
        <v>11</v>
      </c>
      <c r="D293" s="149">
        <v>100000</v>
      </c>
      <c r="E293" s="294"/>
      <c r="F293" s="294"/>
      <c r="G293" s="295"/>
      <c r="H293" s="296"/>
      <c r="I293" s="296"/>
      <c r="J293" s="274"/>
    </row>
    <row r="294" spans="1:15" ht="17.25" outlineLevel="1" thickBot="1" x14ac:dyDescent="0.3">
      <c r="A294" s="507" t="s">
        <v>27</v>
      </c>
      <c r="B294" s="508"/>
      <c r="C294" s="103"/>
      <c r="D294" s="104">
        <f>SUM(D288:D293)</f>
        <v>18248000</v>
      </c>
      <c r="E294" s="74"/>
      <c r="F294" s="74"/>
      <c r="G294" s="105">
        <f>SUM(G288:G289)</f>
        <v>12327179.851565361</v>
      </c>
      <c r="H294" s="74"/>
      <c r="I294" s="89"/>
      <c r="J294" s="104">
        <f>SUM(J288:J289)</f>
        <v>0</v>
      </c>
    </row>
    <row r="295" spans="1:15" s="4" customFormat="1" ht="16.5" customHeight="1" x14ac:dyDescent="0.25">
      <c r="A295" s="515">
        <v>2</v>
      </c>
      <c r="B295" s="532" t="s">
        <v>66</v>
      </c>
      <c r="C295" s="260" t="s">
        <v>8</v>
      </c>
      <c r="D295" s="252">
        <v>5071720</v>
      </c>
      <c r="E295" s="505" t="s">
        <v>480</v>
      </c>
      <c r="F295" s="505" t="s">
        <v>366</v>
      </c>
      <c r="G295" s="502">
        <v>18636352.786842626</v>
      </c>
      <c r="H295" s="493">
        <v>42989</v>
      </c>
      <c r="I295" s="255"/>
      <c r="J295" s="252"/>
      <c r="L295" s="13"/>
      <c r="M295" s="13"/>
      <c r="N295" s="14"/>
      <c r="O295" s="14"/>
    </row>
    <row r="296" spans="1:15" ht="17.25" customHeight="1" outlineLevel="1" x14ac:dyDescent="0.25">
      <c r="A296" s="516"/>
      <c r="B296" s="533"/>
      <c r="C296" s="150" t="s">
        <v>9</v>
      </c>
      <c r="D296" s="149">
        <v>2272800</v>
      </c>
      <c r="E296" s="518"/>
      <c r="F296" s="518"/>
      <c r="G296" s="503"/>
      <c r="H296" s="494"/>
      <c r="I296" s="296"/>
      <c r="J296" s="274"/>
    </row>
    <row r="297" spans="1:15" ht="15.75" customHeight="1" outlineLevel="1" x14ac:dyDescent="0.25">
      <c r="A297" s="516"/>
      <c r="B297" s="533"/>
      <c r="C297" s="150" t="s">
        <v>10</v>
      </c>
      <c r="D297" s="149">
        <v>1126300</v>
      </c>
      <c r="E297" s="518"/>
      <c r="F297" s="518"/>
      <c r="G297" s="503"/>
      <c r="H297" s="494"/>
      <c r="I297" s="296"/>
      <c r="J297" s="274"/>
    </row>
    <row r="298" spans="1:15" ht="17.25" customHeight="1" outlineLevel="1" x14ac:dyDescent="0.25">
      <c r="A298" s="517"/>
      <c r="B298" s="534"/>
      <c r="C298" s="150" t="s">
        <v>23</v>
      </c>
      <c r="D298" s="149">
        <v>7545600</v>
      </c>
      <c r="E298" s="506"/>
      <c r="F298" s="506"/>
      <c r="G298" s="504"/>
      <c r="H298" s="495"/>
      <c r="I298" s="296"/>
      <c r="J298" s="274"/>
    </row>
    <row r="299" spans="1:15" ht="17.25" outlineLevel="1" thickBot="1" x14ac:dyDescent="0.3">
      <c r="A299" s="507" t="s">
        <v>27</v>
      </c>
      <c r="B299" s="508"/>
      <c r="C299" s="103"/>
      <c r="D299" s="104">
        <f>SUM(D295:D298)</f>
        <v>16016420</v>
      </c>
      <c r="E299" s="57"/>
      <c r="F299" s="57"/>
      <c r="G299" s="105">
        <f>SUM(G295:G295)</f>
        <v>18636352.786842626</v>
      </c>
      <c r="H299" s="57"/>
      <c r="I299" s="59"/>
      <c r="J299" s="104">
        <f>SUM(J295:J295)</f>
        <v>0</v>
      </c>
      <c r="L299" s="14"/>
      <c r="M299" s="14"/>
    </row>
    <row r="300" spans="1:15" s="4" customFormat="1" ht="16.5" customHeight="1" x14ac:dyDescent="0.25">
      <c r="A300" s="515">
        <v>3</v>
      </c>
      <c r="B300" s="532" t="s">
        <v>65</v>
      </c>
      <c r="C300" s="260" t="s">
        <v>12</v>
      </c>
      <c r="D300" s="252">
        <v>2945000</v>
      </c>
      <c r="E300" s="505" t="s">
        <v>481</v>
      </c>
      <c r="F300" s="505" t="s">
        <v>367</v>
      </c>
      <c r="G300" s="502">
        <v>20843584.41</v>
      </c>
      <c r="H300" s="493">
        <v>42989</v>
      </c>
      <c r="I300" s="493"/>
      <c r="J300" s="252"/>
      <c r="L300" s="13"/>
      <c r="M300" s="13"/>
      <c r="N300" s="14"/>
      <c r="O300" s="14"/>
    </row>
    <row r="301" spans="1:15" ht="17.25" customHeight="1" outlineLevel="1" x14ac:dyDescent="0.25">
      <c r="A301" s="516"/>
      <c r="B301" s="533"/>
      <c r="C301" s="98" t="s">
        <v>8</v>
      </c>
      <c r="D301" s="97">
        <v>7750000</v>
      </c>
      <c r="E301" s="518"/>
      <c r="F301" s="518"/>
      <c r="G301" s="503"/>
      <c r="H301" s="494"/>
      <c r="I301" s="494"/>
      <c r="J301" s="258"/>
    </row>
    <row r="302" spans="1:15" ht="13.5" customHeight="1" outlineLevel="1" x14ac:dyDescent="0.25">
      <c r="A302" s="516"/>
      <c r="B302" s="533"/>
      <c r="C302" s="150" t="s">
        <v>9</v>
      </c>
      <c r="D302" s="149">
        <v>1881000</v>
      </c>
      <c r="E302" s="518"/>
      <c r="F302" s="518"/>
      <c r="G302" s="503"/>
      <c r="H302" s="494"/>
      <c r="I302" s="494"/>
      <c r="J302" s="274"/>
    </row>
    <row r="303" spans="1:15" ht="18.75" customHeight="1" outlineLevel="1" x14ac:dyDescent="0.25">
      <c r="A303" s="516"/>
      <c r="B303" s="533"/>
      <c r="C303" s="150" t="s">
        <v>10</v>
      </c>
      <c r="D303" s="149">
        <v>1395000</v>
      </c>
      <c r="E303" s="518"/>
      <c r="F303" s="518"/>
      <c r="G303" s="503"/>
      <c r="H303" s="494"/>
      <c r="I303" s="494"/>
      <c r="J303" s="274"/>
    </row>
    <row r="304" spans="1:15" ht="16.5" customHeight="1" outlineLevel="1" x14ac:dyDescent="0.25">
      <c r="A304" s="517"/>
      <c r="B304" s="534"/>
      <c r="C304" s="150" t="s">
        <v>23</v>
      </c>
      <c r="D304" s="149">
        <v>7550150</v>
      </c>
      <c r="E304" s="506"/>
      <c r="F304" s="506"/>
      <c r="G304" s="504"/>
      <c r="H304" s="495"/>
      <c r="I304" s="495"/>
      <c r="J304" s="274"/>
    </row>
    <row r="305" spans="1:15" ht="17.25" outlineLevel="1" thickBot="1" x14ac:dyDescent="0.3">
      <c r="A305" s="507" t="s">
        <v>27</v>
      </c>
      <c r="B305" s="508"/>
      <c r="C305" s="103"/>
      <c r="D305" s="104">
        <f>SUM(D300:D304)</f>
        <v>21521150</v>
      </c>
      <c r="E305" s="57"/>
      <c r="F305" s="57"/>
      <c r="G305" s="105">
        <f>SUM(G300:G301)</f>
        <v>20843584.41</v>
      </c>
      <c r="H305" s="57"/>
      <c r="I305" s="59"/>
      <c r="J305" s="104">
        <f>SUM(J300:J301)</f>
        <v>0</v>
      </c>
      <c r="L305" s="14"/>
      <c r="M305" s="14"/>
    </row>
    <row r="306" spans="1:15" s="4" customFormat="1" ht="36.75" customHeight="1" x14ac:dyDescent="0.25">
      <c r="A306" s="241">
        <v>4</v>
      </c>
      <c r="B306" s="240" t="s">
        <v>17</v>
      </c>
      <c r="C306" s="253" t="s">
        <v>23</v>
      </c>
      <c r="D306" s="252">
        <v>4455000</v>
      </c>
      <c r="E306" s="253" t="s">
        <v>481</v>
      </c>
      <c r="F306" s="253" t="s">
        <v>367</v>
      </c>
      <c r="G306" s="254">
        <v>5279278.7699999996</v>
      </c>
      <c r="H306" s="255">
        <v>42973</v>
      </c>
      <c r="I306" s="255"/>
      <c r="J306" s="252"/>
      <c r="L306" s="13"/>
      <c r="M306" s="13"/>
      <c r="N306" s="14"/>
      <c r="O306" s="14"/>
    </row>
    <row r="307" spans="1:15" ht="17.25" outlineLevel="1" thickBot="1" x14ac:dyDescent="0.3">
      <c r="A307" s="507" t="s">
        <v>27</v>
      </c>
      <c r="B307" s="508"/>
      <c r="C307" s="103"/>
      <c r="D307" s="104">
        <f>SUM(D306:D306)</f>
        <v>4455000</v>
      </c>
      <c r="E307" s="74"/>
      <c r="F307" s="74"/>
      <c r="G307" s="105">
        <f>SUM(G306:G306)</f>
        <v>5279278.7699999996</v>
      </c>
      <c r="H307" s="74"/>
      <c r="I307" s="89"/>
      <c r="J307" s="104">
        <f>SUM(J306:J306)</f>
        <v>0</v>
      </c>
    </row>
    <row r="308" spans="1:15" s="4" customFormat="1" ht="16.5" x14ac:dyDescent="0.25">
      <c r="A308" s="511">
        <v>5</v>
      </c>
      <c r="B308" s="509" t="s">
        <v>194</v>
      </c>
      <c r="C308" s="253" t="s">
        <v>23</v>
      </c>
      <c r="D308" s="252">
        <v>4005000</v>
      </c>
      <c r="E308" s="253"/>
      <c r="F308" s="253"/>
      <c r="G308" s="254"/>
      <c r="H308" s="255"/>
      <c r="I308" s="255"/>
      <c r="J308" s="252"/>
      <c r="L308" s="13"/>
      <c r="M308" s="13"/>
      <c r="N308" s="14"/>
      <c r="O308" s="14"/>
    </row>
    <row r="309" spans="1:15" s="24" customFormat="1" ht="18.75" customHeight="1" x14ac:dyDescent="0.25">
      <c r="A309" s="517"/>
      <c r="B309" s="534"/>
      <c r="C309" s="98" t="s">
        <v>11</v>
      </c>
      <c r="D309" s="259">
        <v>100000</v>
      </c>
      <c r="E309" s="256"/>
      <c r="F309" s="256"/>
      <c r="G309" s="261"/>
      <c r="H309" s="257"/>
      <c r="I309" s="257"/>
      <c r="J309" s="259"/>
      <c r="L309" s="13"/>
      <c r="M309" s="13"/>
      <c r="N309" s="14"/>
      <c r="O309" s="14"/>
    </row>
    <row r="310" spans="1:15" ht="17.25" outlineLevel="1" thickBot="1" x14ac:dyDescent="0.3">
      <c r="A310" s="535" t="s">
        <v>27</v>
      </c>
      <c r="B310" s="536"/>
      <c r="C310" s="108"/>
      <c r="D310" s="109">
        <f>SUM(D308:D309)</f>
        <v>4105000</v>
      </c>
      <c r="E310" s="78"/>
      <c r="F310" s="78"/>
      <c r="G310" s="110">
        <f>SUM(G308:G309)</f>
        <v>0</v>
      </c>
      <c r="H310" s="78"/>
      <c r="I310" s="84"/>
      <c r="J310" s="109">
        <f>SUM(J308:J309)</f>
        <v>0</v>
      </c>
    </row>
    <row r="311" spans="1:15" s="4" customFormat="1" ht="16.5" x14ac:dyDescent="0.25">
      <c r="A311" s="511">
        <v>6</v>
      </c>
      <c r="B311" s="509" t="s">
        <v>195</v>
      </c>
      <c r="C311" s="253" t="s">
        <v>23</v>
      </c>
      <c r="D311" s="252">
        <v>4005000</v>
      </c>
      <c r="E311" s="253"/>
      <c r="F311" s="253"/>
      <c r="G311" s="254"/>
      <c r="H311" s="255"/>
      <c r="I311" s="255"/>
      <c r="J311" s="252"/>
      <c r="L311" s="13"/>
      <c r="M311" s="13"/>
      <c r="N311" s="14"/>
      <c r="O311" s="14"/>
    </row>
    <row r="312" spans="1:15" ht="18" customHeight="1" outlineLevel="1" x14ac:dyDescent="0.25">
      <c r="A312" s="512"/>
      <c r="B312" s="510"/>
      <c r="C312" s="98" t="s">
        <v>11</v>
      </c>
      <c r="D312" s="259">
        <v>100000</v>
      </c>
      <c r="E312" s="256"/>
      <c r="F312" s="256"/>
      <c r="G312" s="168"/>
      <c r="H312" s="257"/>
      <c r="I312" s="257"/>
      <c r="J312" s="258"/>
    </row>
    <row r="313" spans="1:15" ht="17.25" outlineLevel="1" thickBot="1" x14ac:dyDescent="0.3">
      <c r="A313" s="507" t="s">
        <v>27</v>
      </c>
      <c r="B313" s="508"/>
      <c r="C313" s="103"/>
      <c r="D313" s="104">
        <f>SUM(D311:D312)</f>
        <v>4105000</v>
      </c>
      <c r="E313" s="74"/>
      <c r="F313" s="74"/>
      <c r="G313" s="105">
        <f>SUM(G311:G312)</f>
        <v>0</v>
      </c>
      <c r="H313" s="74"/>
      <c r="I313" s="89"/>
      <c r="J313" s="104">
        <f>SUM(J311:J312)</f>
        <v>0</v>
      </c>
    </row>
    <row r="314" spans="1:15" s="4" customFormat="1" ht="16.5" customHeight="1" x14ac:dyDescent="0.25">
      <c r="A314" s="515">
        <v>7</v>
      </c>
      <c r="B314" s="532" t="s">
        <v>64</v>
      </c>
      <c r="C314" s="253" t="s">
        <v>12</v>
      </c>
      <c r="D314" s="252">
        <v>613700</v>
      </c>
      <c r="E314" s="505" t="s">
        <v>464</v>
      </c>
      <c r="F314" s="505" t="s">
        <v>367</v>
      </c>
      <c r="G314" s="502">
        <v>9324024.0297982022</v>
      </c>
      <c r="H314" s="493">
        <v>42973</v>
      </c>
      <c r="I314" s="255"/>
      <c r="J314" s="252"/>
      <c r="L314" s="14"/>
      <c r="M314" s="14"/>
      <c r="N314" s="14"/>
      <c r="O314" s="14"/>
    </row>
    <row r="315" spans="1:15" ht="16.5" customHeight="1" outlineLevel="1" x14ac:dyDescent="0.25">
      <c r="A315" s="516"/>
      <c r="B315" s="533"/>
      <c r="C315" s="98" t="s">
        <v>9</v>
      </c>
      <c r="D315" s="97">
        <v>419900</v>
      </c>
      <c r="E315" s="518"/>
      <c r="F315" s="518"/>
      <c r="G315" s="503"/>
      <c r="H315" s="494"/>
      <c r="I315" s="257"/>
      <c r="J315" s="258"/>
    </row>
    <row r="316" spans="1:15" ht="16.5" customHeight="1" outlineLevel="1" x14ac:dyDescent="0.25">
      <c r="A316" s="516"/>
      <c r="B316" s="533"/>
      <c r="C316" s="150" t="s">
        <v>23</v>
      </c>
      <c r="D316" s="149">
        <v>3200000</v>
      </c>
      <c r="E316" s="518"/>
      <c r="F316" s="518"/>
      <c r="G316" s="503"/>
      <c r="H316" s="494"/>
      <c r="I316" s="296"/>
      <c r="J316" s="274"/>
    </row>
    <row r="317" spans="1:15" ht="16.5" customHeight="1" outlineLevel="1" x14ac:dyDescent="0.25">
      <c r="A317" s="517"/>
      <c r="B317" s="534"/>
      <c r="C317" s="150" t="s">
        <v>24</v>
      </c>
      <c r="D317" s="149">
        <v>3870000</v>
      </c>
      <c r="E317" s="518"/>
      <c r="F317" s="518"/>
      <c r="G317" s="504"/>
      <c r="H317" s="494"/>
      <c r="I317" s="296"/>
      <c r="J317" s="274"/>
    </row>
    <row r="318" spans="1:15" ht="17.25" outlineLevel="1" thickBot="1" x14ac:dyDescent="0.3">
      <c r="A318" s="507" t="s">
        <v>27</v>
      </c>
      <c r="B318" s="508"/>
      <c r="C318" s="103"/>
      <c r="D318" s="104">
        <f>SUM(D314:D317)</f>
        <v>8103600</v>
      </c>
      <c r="E318" s="537"/>
      <c r="F318" s="537"/>
      <c r="G318" s="105">
        <f>SUM(G314:G315)</f>
        <v>9324024.0297982022</v>
      </c>
      <c r="H318" s="620"/>
      <c r="I318" s="89"/>
      <c r="J318" s="104">
        <f>SUM(J314:J315)</f>
        <v>0</v>
      </c>
    </row>
    <row r="319" spans="1:15" s="4" customFormat="1" ht="16.5" x14ac:dyDescent="0.25">
      <c r="A319" s="511">
        <v>8</v>
      </c>
      <c r="B319" s="509" t="s">
        <v>63</v>
      </c>
      <c r="C319" s="253" t="s">
        <v>12</v>
      </c>
      <c r="D319" s="252">
        <v>613700</v>
      </c>
      <c r="E319" s="505" t="s">
        <v>464</v>
      </c>
      <c r="F319" s="505" t="s">
        <v>367</v>
      </c>
      <c r="G319" s="502">
        <v>9832878.9102017954</v>
      </c>
      <c r="H319" s="493">
        <v>42973</v>
      </c>
      <c r="I319" s="255"/>
      <c r="J319" s="252"/>
      <c r="L319" s="14"/>
      <c r="M319" s="14"/>
      <c r="N319" s="14"/>
      <c r="O319" s="14"/>
    </row>
    <row r="320" spans="1:15" ht="16.5" outlineLevel="1" x14ac:dyDescent="0.25">
      <c r="A320" s="512"/>
      <c r="B320" s="510"/>
      <c r="C320" s="98" t="s">
        <v>9</v>
      </c>
      <c r="D320" s="258">
        <v>419900</v>
      </c>
      <c r="E320" s="518"/>
      <c r="F320" s="518"/>
      <c r="G320" s="503"/>
      <c r="H320" s="494"/>
      <c r="I320" s="266"/>
      <c r="J320" s="258"/>
    </row>
    <row r="321" spans="1:15" ht="15.75" customHeight="1" outlineLevel="1" x14ac:dyDescent="0.25">
      <c r="A321" s="512"/>
      <c r="B321" s="510"/>
      <c r="C321" s="150" t="s">
        <v>23</v>
      </c>
      <c r="D321" s="97">
        <v>3200000</v>
      </c>
      <c r="E321" s="518"/>
      <c r="F321" s="518"/>
      <c r="G321" s="503"/>
      <c r="H321" s="494"/>
      <c r="I321" s="257"/>
      <c r="J321" s="258"/>
    </row>
    <row r="322" spans="1:15" ht="16.5" outlineLevel="1" x14ac:dyDescent="0.25">
      <c r="A322" s="308"/>
      <c r="B322" s="251"/>
      <c r="C322" s="150" t="s">
        <v>24</v>
      </c>
      <c r="D322" s="149">
        <v>3870000</v>
      </c>
      <c r="E322" s="518"/>
      <c r="F322" s="518"/>
      <c r="G322" s="504"/>
      <c r="H322" s="494"/>
      <c r="I322" s="296"/>
      <c r="J322" s="274"/>
    </row>
    <row r="323" spans="1:15" ht="17.25" outlineLevel="1" thickBot="1" x14ac:dyDescent="0.3">
      <c r="A323" s="507" t="s">
        <v>27</v>
      </c>
      <c r="B323" s="508"/>
      <c r="C323" s="103"/>
      <c r="D323" s="109">
        <f>SUM(D319:D322)</f>
        <v>8103600</v>
      </c>
      <c r="E323" s="537"/>
      <c r="F323" s="537"/>
      <c r="G323" s="110">
        <f>SUM(G319:G321)</f>
        <v>9832878.9102017954</v>
      </c>
      <c r="H323" s="620"/>
      <c r="I323" s="89"/>
      <c r="J323" s="109">
        <f>SUM(J319:J321)</f>
        <v>0</v>
      </c>
    </row>
    <row r="324" spans="1:15" s="6" customFormat="1" ht="19.5" customHeight="1" outlineLevel="1" thickBot="1" x14ac:dyDescent="0.3">
      <c r="A324" s="523" t="s">
        <v>169</v>
      </c>
      <c r="B324" s="524"/>
      <c r="C324" s="596"/>
      <c r="D324" s="90">
        <v>1700000</v>
      </c>
      <c r="E324" s="91"/>
      <c r="F324" s="92"/>
      <c r="G324" s="93">
        <v>0</v>
      </c>
      <c r="H324" s="94"/>
      <c r="I324" s="95"/>
      <c r="J324" s="93"/>
      <c r="L324" s="2"/>
      <c r="M324" s="2"/>
      <c r="N324" s="2"/>
      <c r="O324" s="2"/>
    </row>
    <row r="325" spans="1:15" ht="17.25" outlineLevel="1" thickBot="1" x14ac:dyDescent="0.3">
      <c r="A325" s="513" t="s">
        <v>28</v>
      </c>
      <c r="B325" s="514"/>
      <c r="C325" s="49"/>
      <c r="D325" s="48">
        <f>D294+D299+D305+D307+D310+D313+D318+D323+D324</f>
        <v>86357770</v>
      </c>
      <c r="E325" s="48">
        <f t="shared" ref="E325:J325" si="8">E294+E299+E305+E307+E310+E313+E318+E323+E324</f>
        <v>0</v>
      </c>
      <c r="F325" s="48">
        <f t="shared" si="8"/>
        <v>0</v>
      </c>
      <c r="G325" s="48">
        <f t="shared" si="8"/>
        <v>76243298.75840798</v>
      </c>
      <c r="H325" s="48">
        <f t="shared" si="8"/>
        <v>0</v>
      </c>
      <c r="I325" s="48">
        <f t="shared" si="8"/>
        <v>0</v>
      </c>
      <c r="J325" s="48">
        <f t="shared" si="8"/>
        <v>0</v>
      </c>
    </row>
    <row r="326" spans="1:15" s="4" customFormat="1" ht="23.25" customHeight="1" thickBot="1" x14ac:dyDescent="0.3">
      <c r="A326" s="543" t="s">
        <v>37</v>
      </c>
      <c r="B326" s="544"/>
      <c r="C326" s="544"/>
      <c r="D326" s="544"/>
      <c r="E326" s="544"/>
      <c r="F326" s="544"/>
      <c r="G326" s="544"/>
      <c r="H326" s="544"/>
      <c r="I326" s="544"/>
      <c r="J326" s="544"/>
      <c r="L326" s="13"/>
      <c r="M326" s="13"/>
      <c r="N326" s="14"/>
      <c r="O326" s="14"/>
    </row>
    <row r="327" spans="1:15" s="4" customFormat="1" ht="30.75" customHeight="1" x14ac:dyDescent="0.25">
      <c r="A327" s="515">
        <v>1</v>
      </c>
      <c r="B327" s="496" t="s">
        <v>193</v>
      </c>
      <c r="C327" s="253" t="s">
        <v>23</v>
      </c>
      <c r="D327" s="252">
        <v>10600000</v>
      </c>
      <c r="E327" s="253"/>
      <c r="F327" s="253"/>
      <c r="G327" s="254"/>
      <c r="H327" s="255"/>
      <c r="I327" s="255"/>
      <c r="J327" s="252"/>
      <c r="L327" s="13"/>
      <c r="M327" s="13"/>
      <c r="N327" s="14"/>
      <c r="O327" s="14"/>
    </row>
    <row r="328" spans="1:15" s="34" customFormat="1" ht="16.5" x14ac:dyDescent="0.25">
      <c r="A328" s="517"/>
      <c r="B328" s="498"/>
      <c r="C328" s="276" t="s">
        <v>11</v>
      </c>
      <c r="D328" s="279">
        <v>100000</v>
      </c>
      <c r="E328" s="276"/>
      <c r="F328" s="276"/>
      <c r="G328" s="324"/>
      <c r="H328" s="278"/>
      <c r="I328" s="278"/>
      <c r="J328" s="279"/>
      <c r="L328" s="13"/>
      <c r="M328" s="13"/>
      <c r="N328" s="14"/>
      <c r="O328" s="14"/>
    </row>
    <row r="329" spans="1:15" ht="17.25" outlineLevel="1" thickBot="1" x14ac:dyDescent="0.3">
      <c r="A329" s="507" t="s">
        <v>27</v>
      </c>
      <c r="B329" s="508"/>
      <c r="C329" s="103"/>
      <c r="D329" s="104">
        <f>SUM(D327:D328)</f>
        <v>10700000</v>
      </c>
      <c r="E329" s="74"/>
      <c r="F329" s="74"/>
      <c r="G329" s="105">
        <f>SUM(G327:G327)</f>
        <v>0</v>
      </c>
      <c r="H329" s="74"/>
      <c r="I329" s="89"/>
      <c r="J329" s="104">
        <f>SUM(J327:J327)</f>
        <v>0</v>
      </c>
    </row>
    <row r="330" spans="1:15" s="4" customFormat="1" ht="20.25" customHeight="1" x14ac:dyDescent="0.25">
      <c r="A330" s="515">
        <v>2</v>
      </c>
      <c r="B330" s="496" t="s">
        <v>137</v>
      </c>
      <c r="C330" s="253" t="s">
        <v>12</v>
      </c>
      <c r="D330" s="252">
        <v>652325.24</v>
      </c>
      <c r="E330" s="505" t="s">
        <v>375</v>
      </c>
      <c r="F330" s="505" t="s">
        <v>376</v>
      </c>
      <c r="G330" s="502">
        <v>8217298.4199999999</v>
      </c>
      <c r="H330" s="493">
        <v>42917</v>
      </c>
      <c r="I330" s="255"/>
      <c r="J330" s="252"/>
      <c r="L330" s="13"/>
      <c r="M330" s="13"/>
      <c r="N330" s="14"/>
      <c r="O330" s="14"/>
    </row>
    <row r="331" spans="1:15" s="34" customFormat="1" ht="18.75" customHeight="1" x14ac:dyDescent="0.25">
      <c r="A331" s="516"/>
      <c r="B331" s="497"/>
      <c r="C331" s="256" t="s">
        <v>8</v>
      </c>
      <c r="D331" s="258">
        <v>2405982.2400000002</v>
      </c>
      <c r="E331" s="518"/>
      <c r="F331" s="518"/>
      <c r="G331" s="503"/>
      <c r="H331" s="494"/>
      <c r="I331" s="257"/>
      <c r="J331" s="258"/>
      <c r="L331" s="13"/>
      <c r="M331" s="13"/>
      <c r="N331" s="14"/>
      <c r="O331" s="14"/>
    </row>
    <row r="332" spans="1:15" s="34" customFormat="1" ht="20.25" customHeight="1" x14ac:dyDescent="0.25">
      <c r="A332" s="516"/>
      <c r="B332" s="497"/>
      <c r="C332" s="256" t="s">
        <v>9</v>
      </c>
      <c r="D332" s="258">
        <v>406910.02</v>
      </c>
      <c r="E332" s="518"/>
      <c r="F332" s="518"/>
      <c r="G332" s="503"/>
      <c r="H332" s="494"/>
      <c r="I332" s="257"/>
      <c r="J332" s="258"/>
      <c r="L332" s="13"/>
      <c r="M332" s="13"/>
      <c r="N332" s="14"/>
      <c r="O332" s="14"/>
    </row>
    <row r="333" spans="1:15" s="34" customFormat="1" ht="18.75" customHeight="1" x14ac:dyDescent="0.25">
      <c r="A333" s="516"/>
      <c r="B333" s="497"/>
      <c r="C333" s="256" t="s">
        <v>25</v>
      </c>
      <c r="D333" s="258">
        <v>467199.76</v>
      </c>
      <c r="E333" s="518"/>
      <c r="F333" s="518"/>
      <c r="G333" s="503"/>
      <c r="H333" s="494"/>
      <c r="I333" s="257"/>
      <c r="J333" s="258"/>
      <c r="L333" s="13"/>
      <c r="M333" s="13"/>
      <c r="N333" s="14"/>
      <c r="O333" s="14"/>
    </row>
    <row r="334" spans="1:15" s="34" customFormat="1" ht="18.75" customHeight="1" x14ac:dyDescent="0.25">
      <c r="A334" s="516"/>
      <c r="B334" s="497"/>
      <c r="C334" s="256" t="s">
        <v>23</v>
      </c>
      <c r="D334" s="258">
        <v>3056393.52</v>
      </c>
      <c r="E334" s="518"/>
      <c r="F334" s="518"/>
      <c r="G334" s="503"/>
      <c r="H334" s="494"/>
      <c r="I334" s="257">
        <v>42913</v>
      </c>
      <c r="J334" s="258">
        <v>2042299.22</v>
      </c>
      <c r="L334" s="13"/>
      <c r="M334" s="13"/>
      <c r="N334" s="14"/>
      <c r="O334" s="14"/>
    </row>
    <row r="335" spans="1:15" s="34" customFormat="1" ht="17.25" customHeight="1" x14ac:dyDescent="0.25">
      <c r="A335" s="517"/>
      <c r="B335" s="498"/>
      <c r="C335" s="256" t="s">
        <v>24</v>
      </c>
      <c r="D335" s="258">
        <v>3681347.48</v>
      </c>
      <c r="E335" s="506"/>
      <c r="F335" s="506"/>
      <c r="G335" s="504"/>
      <c r="H335" s="495"/>
      <c r="I335" s="257"/>
      <c r="J335" s="258"/>
      <c r="L335" s="13"/>
      <c r="M335" s="13"/>
      <c r="N335" s="14"/>
      <c r="O335" s="14"/>
    </row>
    <row r="336" spans="1:15" ht="17.25" outlineLevel="1" thickBot="1" x14ac:dyDescent="0.3">
      <c r="A336" s="507" t="s">
        <v>27</v>
      </c>
      <c r="B336" s="508"/>
      <c r="C336" s="103"/>
      <c r="D336" s="104">
        <f>SUM(D330:D335)</f>
        <v>10670158.260000002</v>
      </c>
      <c r="E336" s="57"/>
      <c r="F336" s="57"/>
      <c r="G336" s="105">
        <f>SUM(G330:G330)</f>
        <v>8217298.4199999999</v>
      </c>
      <c r="H336" s="57"/>
      <c r="I336" s="59"/>
      <c r="J336" s="104">
        <f>SUM(J330:J335)</f>
        <v>2042299.22</v>
      </c>
      <c r="L336" s="14"/>
      <c r="M336" s="14"/>
    </row>
    <row r="337" spans="1:15" s="4" customFormat="1" ht="34.5" customHeight="1" x14ac:dyDescent="0.25">
      <c r="A337" s="241">
        <v>3</v>
      </c>
      <c r="B337" s="240" t="s">
        <v>138</v>
      </c>
      <c r="C337" s="253" t="s">
        <v>24</v>
      </c>
      <c r="D337" s="252">
        <v>3863160.7</v>
      </c>
      <c r="E337" s="253" t="s">
        <v>377</v>
      </c>
      <c r="F337" s="253" t="s">
        <v>376</v>
      </c>
      <c r="G337" s="254">
        <v>3001684.19</v>
      </c>
      <c r="H337" s="255">
        <v>42917</v>
      </c>
      <c r="I337" s="255"/>
      <c r="J337" s="252"/>
      <c r="L337" s="13"/>
      <c r="M337" s="13"/>
      <c r="N337" s="14"/>
      <c r="O337" s="14"/>
    </row>
    <row r="338" spans="1:15" ht="17.25" outlineLevel="1" thickBot="1" x14ac:dyDescent="0.3">
      <c r="A338" s="507" t="s">
        <v>27</v>
      </c>
      <c r="B338" s="508"/>
      <c r="C338" s="103"/>
      <c r="D338" s="104">
        <f>SUM(D337:D337)</f>
        <v>3863160.7</v>
      </c>
      <c r="E338" s="57"/>
      <c r="F338" s="57"/>
      <c r="G338" s="105">
        <f>SUM(G337:G337)</f>
        <v>3001684.19</v>
      </c>
      <c r="H338" s="57"/>
      <c r="I338" s="59"/>
      <c r="J338" s="104">
        <f>SUM(J337:J337)</f>
        <v>0</v>
      </c>
      <c r="L338" s="14"/>
      <c r="M338" s="14"/>
    </row>
    <row r="339" spans="1:15" s="4" customFormat="1" ht="36.75" customHeight="1" x14ac:dyDescent="0.25">
      <c r="A339" s="241">
        <v>4</v>
      </c>
      <c r="B339" s="240" t="s">
        <v>139</v>
      </c>
      <c r="C339" s="253" t="s">
        <v>24</v>
      </c>
      <c r="D339" s="252">
        <v>3863160.7</v>
      </c>
      <c r="E339" s="253" t="s">
        <v>378</v>
      </c>
      <c r="F339" s="253" t="s">
        <v>376</v>
      </c>
      <c r="G339" s="254">
        <v>2916300.79</v>
      </c>
      <c r="H339" s="255">
        <v>42917</v>
      </c>
      <c r="I339" s="291"/>
      <c r="J339" s="252"/>
      <c r="L339" s="13"/>
      <c r="M339" s="13"/>
      <c r="N339" s="14"/>
      <c r="O339" s="14"/>
    </row>
    <row r="340" spans="1:15" ht="17.25" outlineLevel="1" thickBot="1" x14ac:dyDescent="0.3">
      <c r="A340" s="507" t="s">
        <v>27</v>
      </c>
      <c r="B340" s="508"/>
      <c r="C340" s="103"/>
      <c r="D340" s="104">
        <f>SUM(D339:D339)</f>
        <v>3863160.7</v>
      </c>
      <c r="E340" s="74"/>
      <c r="F340" s="74"/>
      <c r="G340" s="105">
        <f>SUM(G339:G339)</f>
        <v>2916300.79</v>
      </c>
      <c r="H340" s="74"/>
      <c r="I340" s="89"/>
      <c r="J340" s="104">
        <f>SUM(J339:J339)</f>
        <v>0</v>
      </c>
    </row>
    <row r="341" spans="1:15" s="4" customFormat="1" ht="18.75" customHeight="1" x14ac:dyDescent="0.25">
      <c r="A341" s="515">
        <v>5</v>
      </c>
      <c r="B341" s="496" t="s">
        <v>140</v>
      </c>
      <c r="C341" s="253" t="s">
        <v>12</v>
      </c>
      <c r="D341" s="252">
        <v>567190.6</v>
      </c>
      <c r="E341" s="505" t="s">
        <v>509</v>
      </c>
      <c r="F341" s="505" t="s">
        <v>376</v>
      </c>
      <c r="G341" s="502">
        <v>6376605.25</v>
      </c>
      <c r="H341" s="493">
        <v>42917</v>
      </c>
      <c r="I341" s="255"/>
      <c r="J341" s="252"/>
      <c r="L341" s="13"/>
      <c r="M341" s="13"/>
      <c r="N341" s="14"/>
      <c r="O341" s="14"/>
    </row>
    <row r="342" spans="1:15" s="34" customFormat="1" ht="18.75" customHeight="1" x14ac:dyDescent="0.25">
      <c r="A342" s="516"/>
      <c r="B342" s="497"/>
      <c r="C342" s="256" t="s">
        <v>8</v>
      </c>
      <c r="D342" s="258">
        <v>2143467.64</v>
      </c>
      <c r="E342" s="518"/>
      <c r="F342" s="518"/>
      <c r="G342" s="503"/>
      <c r="H342" s="494"/>
      <c r="I342" s="257"/>
      <c r="J342" s="258"/>
      <c r="L342" s="13"/>
      <c r="M342" s="13"/>
      <c r="N342" s="14"/>
      <c r="O342" s="14"/>
    </row>
    <row r="343" spans="1:15" s="34" customFormat="1" ht="20.25" customHeight="1" x14ac:dyDescent="0.25">
      <c r="A343" s="516"/>
      <c r="B343" s="497"/>
      <c r="C343" s="256" t="s">
        <v>9</v>
      </c>
      <c r="D343" s="258">
        <v>406910.02</v>
      </c>
      <c r="E343" s="518"/>
      <c r="F343" s="518"/>
      <c r="G343" s="503"/>
      <c r="H343" s="494"/>
      <c r="I343" s="257"/>
      <c r="J343" s="258"/>
      <c r="L343" s="13"/>
      <c r="M343" s="13"/>
      <c r="N343" s="14"/>
      <c r="O343" s="14"/>
    </row>
    <row r="344" spans="1:15" s="34" customFormat="1" ht="17.25" customHeight="1" x14ac:dyDescent="0.25">
      <c r="A344" s="516"/>
      <c r="B344" s="497"/>
      <c r="C344" s="256" t="s">
        <v>25</v>
      </c>
      <c r="D344" s="258">
        <v>434229.38</v>
      </c>
      <c r="E344" s="518"/>
      <c r="F344" s="518"/>
      <c r="G344" s="503"/>
      <c r="H344" s="494"/>
      <c r="I344" s="257"/>
      <c r="J344" s="258"/>
      <c r="L344" s="13"/>
      <c r="M344" s="13"/>
      <c r="N344" s="14"/>
      <c r="O344" s="14"/>
    </row>
    <row r="345" spans="1:15" s="29" customFormat="1" ht="18.75" customHeight="1" x14ac:dyDescent="0.25">
      <c r="A345" s="516"/>
      <c r="B345" s="497"/>
      <c r="C345" s="489" t="s">
        <v>23</v>
      </c>
      <c r="D345" s="53">
        <v>2689256.58</v>
      </c>
      <c r="E345" s="518"/>
      <c r="F345" s="518"/>
      <c r="G345" s="503"/>
      <c r="H345" s="494"/>
      <c r="I345" s="403">
        <v>42913</v>
      </c>
      <c r="J345" s="53">
        <v>1646095.58</v>
      </c>
      <c r="L345" s="27"/>
      <c r="M345" s="27"/>
      <c r="N345" s="28"/>
      <c r="O345" s="28"/>
    </row>
    <row r="346" spans="1:15" s="34" customFormat="1" ht="18.75" customHeight="1" x14ac:dyDescent="0.25">
      <c r="A346" s="517"/>
      <c r="B346" s="498"/>
      <c r="C346" s="256" t="s">
        <v>24</v>
      </c>
      <c r="D346" s="258">
        <v>2637897.08</v>
      </c>
      <c r="E346" s="506"/>
      <c r="F346" s="506"/>
      <c r="G346" s="504"/>
      <c r="H346" s="495"/>
      <c r="I346" s="257"/>
      <c r="J346" s="258"/>
      <c r="L346" s="13"/>
      <c r="M346" s="13"/>
      <c r="N346" s="14"/>
      <c r="O346" s="14"/>
    </row>
    <row r="347" spans="1:15" ht="17.25" outlineLevel="1" thickBot="1" x14ac:dyDescent="0.3">
      <c r="A347" s="535" t="s">
        <v>27</v>
      </c>
      <c r="B347" s="536"/>
      <c r="C347" s="108"/>
      <c r="D347" s="104">
        <f>SUM(D341:D346)</f>
        <v>8878951.3000000007</v>
      </c>
      <c r="E347" s="78"/>
      <c r="F347" s="78"/>
      <c r="G347" s="105">
        <f>SUM(G341:G341)</f>
        <v>6376605.25</v>
      </c>
      <c r="H347" s="78"/>
      <c r="I347" s="89"/>
      <c r="J347" s="104">
        <f>SUM(J341:J346)</f>
        <v>1646095.58</v>
      </c>
    </row>
    <row r="348" spans="1:15" s="6" customFormat="1" ht="19.5" customHeight="1" outlineLevel="1" thickBot="1" x14ac:dyDescent="0.3">
      <c r="A348" s="123"/>
      <c r="B348" s="564" t="s">
        <v>169</v>
      </c>
      <c r="C348" s="565"/>
      <c r="D348" s="90">
        <v>1800000</v>
      </c>
      <c r="E348" s="125"/>
      <c r="F348" s="126"/>
      <c r="G348" s="124">
        <v>0</v>
      </c>
      <c r="H348" s="94"/>
      <c r="I348" s="238"/>
      <c r="J348" s="124"/>
      <c r="L348" s="2"/>
      <c r="M348" s="2"/>
      <c r="N348" s="2"/>
      <c r="O348" s="2"/>
    </row>
    <row r="349" spans="1:15" ht="17.25" outlineLevel="1" thickBot="1" x14ac:dyDescent="0.3">
      <c r="A349" s="589" t="s">
        <v>28</v>
      </c>
      <c r="B349" s="590"/>
      <c r="C349" s="151"/>
      <c r="D349" s="48">
        <f>D329+D336+D338+D340+D347+D348</f>
        <v>39775430.960000001</v>
      </c>
      <c r="E349" s="48">
        <f t="shared" ref="E349:J349" si="9">E329+E336+E338+E340+E347+E348</f>
        <v>0</v>
      </c>
      <c r="F349" s="48">
        <f t="shared" si="9"/>
        <v>0</v>
      </c>
      <c r="G349" s="48">
        <f t="shared" si="9"/>
        <v>20511888.649999999</v>
      </c>
      <c r="H349" s="48">
        <f t="shared" si="9"/>
        <v>0</v>
      </c>
      <c r="I349" s="48">
        <f t="shared" si="9"/>
        <v>0</v>
      </c>
      <c r="J349" s="48">
        <f t="shared" si="9"/>
        <v>3688394.8</v>
      </c>
    </row>
    <row r="350" spans="1:15" s="4" customFormat="1" ht="24.75" customHeight="1" thickBot="1" x14ac:dyDescent="0.3">
      <c r="A350" s="530" t="s">
        <v>38</v>
      </c>
      <c r="B350" s="531"/>
      <c r="C350" s="531"/>
      <c r="D350" s="531"/>
      <c r="E350" s="531"/>
      <c r="F350" s="531"/>
      <c r="G350" s="531"/>
      <c r="H350" s="531"/>
      <c r="I350" s="531"/>
      <c r="J350" s="531"/>
      <c r="L350" s="13"/>
      <c r="M350" s="13"/>
      <c r="N350" s="14"/>
      <c r="O350" s="14"/>
    </row>
    <row r="351" spans="1:15" s="4" customFormat="1" ht="21.75" customHeight="1" x14ac:dyDescent="0.25">
      <c r="A351" s="511">
        <v>1</v>
      </c>
      <c r="B351" s="509" t="s">
        <v>18</v>
      </c>
      <c r="C351" s="253" t="s">
        <v>23</v>
      </c>
      <c r="D351" s="252">
        <v>5085000</v>
      </c>
      <c r="E351" s="253"/>
      <c r="F351" s="253"/>
      <c r="G351" s="254"/>
      <c r="H351" s="255"/>
      <c r="I351" s="255"/>
      <c r="J351" s="252"/>
      <c r="L351" s="16"/>
      <c r="M351" s="13"/>
      <c r="N351" s="14"/>
      <c r="O351" s="14"/>
    </row>
    <row r="352" spans="1:15" ht="17.25" customHeight="1" outlineLevel="1" x14ac:dyDescent="0.25">
      <c r="A352" s="512"/>
      <c r="B352" s="510"/>
      <c r="C352" s="256" t="s">
        <v>11</v>
      </c>
      <c r="D352" s="258">
        <v>100000</v>
      </c>
      <c r="E352" s="256"/>
      <c r="F352" s="256"/>
      <c r="G352" s="265"/>
      <c r="H352" s="257"/>
      <c r="I352" s="257"/>
      <c r="J352" s="258"/>
    </row>
    <row r="353" spans="1:15" ht="17.25" outlineLevel="1" thickBot="1" x14ac:dyDescent="0.3">
      <c r="A353" s="507" t="s">
        <v>27</v>
      </c>
      <c r="B353" s="508"/>
      <c r="C353" s="103"/>
      <c r="D353" s="104">
        <f>SUM(D351:D352)</f>
        <v>5185000</v>
      </c>
      <c r="E353" s="74"/>
      <c r="F353" s="74"/>
      <c r="G353" s="105">
        <f>SUM(G351:G352)</f>
        <v>0</v>
      </c>
      <c r="H353" s="74"/>
      <c r="I353" s="139"/>
      <c r="J353" s="104">
        <f>SUM(J351:J352)</f>
        <v>0</v>
      </c>
    </row>
    <row r="354" spans="1:15" s="4" customFormat="1" ht="16.5" x14ac:dyDescent="0.25">
      <c r="A354" s="511">
        <v>2</v>
      </c>
      <c r="B354" s="509" t="s">
        <v>126</v>
      </c>
      <c r="C354" s="253" t="s">
        <v>12</v>
      </c>
      <c r="D354" s="252">
        <v>8044600</v>
      </c>
      <c r="E354" s="505" t="s">
        <v>493</v>
      </c>
      <c r="F354" s="505" t="s">
        <v>388</v>
      </c>
      <c r="G354" s="502">
        <v>49381427.14797724</v>
      </c>
      <c r="H354" s="493">
        <v>43060</v>
      </c>
      <c r="I354" s="255"/>
      <c r="J354" s="252"/>
      <c r="L354" s="14"/>
      <c r="M354" s="13"/>
      <c r="N354" s="14"/>
      <c r="O354" s="14"/>
    </row>
    <row r="355" spans="1:15" ht="16.5" outlineLevel="1" x14ac:dyDescent="0.25">
      <c r="A355" s="512"/>
      <c r="B355" s="510"/>
      <c r="C355" s="256" t="s">
        <v>9</v>
      </c>
      <c r="D355" s="258">
        <v>5504200</v>
      </c>
      <c r="E355" s="518"/>
      <c r="F355" s="518"/>
      <c r="G355" s="503"/>
      <c r="H355" s="494"/>
      <c r="I355" s="257"/>
      <c r="J355" s="258"/>
    </row>
    <row r="356" spans="1:15" ht="16.5" outlineLevel="1" x14ac:dyDescent="0.25">
      <c r="A356" s="512"/>
      <c r="B356" s="510"/>
      <c r="C356" s="256" t="s">
        <v>24</v>
      </c>
      <c r="D356" s="258">
        <v>23100000</v>
      </c>
      <c r="E356" s="506"/>
      <c r="F356" s="506"/>
      <c r="G356" s="504"/>
      <c r="H356" s="495"/>
      <c r="I356" s="257"/>
      <c r="J356" s="258"/>
    </row>
    <row r="357" spans="1:15" ht="17.25" outlineLevel="1" thickBot="1" x14ac:dyDescent="0.3">
      <c r="A357" s="535" t="s">
        <v>27</v>
      </c>
      <c r="B357" s="536"/>
      <c r="C357" s="108"/>
      <c r="D357" s="109">
        <f>SUM(D354:D356)</f>
        <v>36648800</v>
      </c>
      <c r="E357" s="64"/>
      <c r="F357" s="64"/>
      <c r="G357" s="110">
        <f>SUM(G354:G356)</f>
        <v>49381427.14797724</v>
      </c>
      <c r="H357" s="64"/>
      <c r="I357" s="141"/>
      <c r="J357" s="109">
        <f>SUM(J354:J356)</f>
        <v>0</v>
      </c>
      <c r="L357" s="14"/>
      <c r="M357" s="14"/>
    </row>
    <row r="358" spans="1:15" s="29" customFormat="1" ht="16.5" x14ac:dyDescent="0.25">
      <c r="A358" s="511">
        <v>3</v>
      </c>
      <c r="B358" s="509" t="s">
        <v>196</v>
      </c>
      <c r="C358" s="253" t="s">
        <v>23</v>
      </c>
      <c r="D358" s="252">
        <v>7224000</v>
      </c>
      <c r="E358" s="505" t="s">
        <v>510</v>
      </c>
      <c r="F358" s="253"/>
      <c r="G358" s="254"/>
      <c r="H358" s="255"/>
      <c r="I358" s="255"/>
      <c r="J358" s="252"/>
      <c r="L358" s="28"/>
      <c r="M358" s="28"/>
      <c r="N358" s="28"/>
      <c r="O358" s="28"/>
    </row>
    <row r="359" spans="1:15" ht="16.5" outlineLevel="1" x14ac:dyDescent="0.25">
      <c r="A359" s="512"/>
      <c r="B359" s="510"/>
      <c r="C359" s="256" t="s">
        <v>11</v>
      </c>
      <c r="D359" s="97">
        <v>100000</v>
      </c>
      <c r="E359" s="506"/>
      <c r="F359" s="256"/>
      <c r="G359" s="168"/>
      <c r="H359" s="257"/>
      <c r="I359" s="257"/>
      <c r="J359" s="258"/>
    </row>
    <row r="360" spans="1:15" ht="17.25" outlineLevel="1" thickBot="1" x14ac:dyDescent="0.3">
      <c r="A360" s="507" t="s">
        <v>27</v>
      </c>
      <c r="B360" s="508"/>
      <c r="C360" s="103"/>
      <c r="D360" s="104">
        <f>SUM(D358:D359)</f>
        <v>7324000</v>
      </c>
      <c r="E360" s="74"/>
      <c r="F360" s="74"/>
      <c r="G360" s="105">
        <f>SUM(G358:G359)</f>
        <v>0</v>
      </c>
      <c r="H360" s="74"/>
      <c r="I360" s="89"/>
      <c r="J360" s="104">
        <f t="shared" ref="J360" si="10">SUM(J358:J359)</f>
        <v>0</v>
      </c>
    </row>
    <row r="361" spans="1:15" s="4" customFormat="1" ht="33" customHeight="1" x14ac:dyDescent="0.25">
      <c r="A361" s="241">
        <v>4</v>
      </c>
      <c r="B361" s="240" t="s">
        <v>129</v>
      </c>
      <c r="C361" s="253" t="s">
        <v>24</v>
      </c>
      <c r="D361" s="252">
        <v>8207570</v>
      </c>
      <c r="E361" s="253" t="s">
        <v>511</v>
      </c>
      <c r="F361" s="253" t="s">
        <v>376</v>
      </c>
      <c r="G361" s="254">
        <v>6402753.3600000003</v>
      </c>
      <c r="H361" s="255">
        <v>42993</v>
      </c>
      <c r="I361" s="255"/>
      <c r="J361" s="252"/>
      <c r="L361" s="14"/>
      <c r="M361" s="13"/>
      <c r="N361" s="14"/>
      <c r="O361" s="14"/>
    </row>
    <row r="362" spans="1:15" ht="17.25" outlineLevel="1" thickBot="1" x14ac:dyDescent="0.3">
      <c r="A362" s="507" t="s">
        <v>27</v>
      </c>
      <c r="B362" s="508"/>
      <c r="C362" s="103"/>
      <c r="D362" s="104">
        <f>SUM(D361:D361)</f>
        <v>8207570</v>
      </c>
      <c r="E362" s="74"/>
      <c r="F362" s="74"/>
      <c r="G362" s="105">
        <f>SUM(G361:G361)</f>
        <v>6402753.3600000003</v>
      </c>
      <c r="H362" s="74"/>
      <c r="I362" s="139"/>
      <c r="J362" s="104">
        <f>SUM(J361:J361)</f>
        <v>0</v>
      </c>
    </row>
    <row r="363" spans="1:15" s="4" customFormat="1" ht="16.5" x14ac:dyDescent="0.25">
      <c r="A363" s="511">
        <v>5</v>
      </c>
      <c r="B363" s="509" t="s">
        <v>127</v>
      </c>
      <c r="C363" s="253" t="s">
        <v>12</v>
      </c>
      <c r="D363" s="252">
        <v>5922300</v>
      </c>
      <c r="E363" s="505" t="s">
        <v>493</v>
      </c>
      <c r="F363" s="505" t="s">
        <v>388</v>
      </c>
      <c r="G363" s="502">
        <v>49784428.132022753</v>
      </c>
      <c r="H363" s="493">
        <v>43060</v>
      </c>
      <c r="I363" s="255"/>
      <c r="J363" s="252"/>
      <c r="L363" s="14"/>
      <c r="M363" s="14"/>
      <c r="N363" s="14"/>
      <c r="O363" s="14"/>
    </row>
    <row r="364" spans="1:15" ht="16.5" outlineLevel="1" x14ac:dyDescent="0.25">
      <c r="A364" s="512"/>
      <c r="B364" s="510"/>
      <c r="C364" s="256" t="s">
        <v>9</v>
      </c>
      <c r="D364" s="258">
        <v>4052100</v>
      </c>
      <c r="E364" s="518"/>
      <c r="F364" s="518"/>
      <c r="G364" s="503"/>
      <c r="H364" s="494"/>
      <c r="I364" s="257"/>
      <c r="J364" s="258"/>
    </row>
    <row r="365" spans="1:15" ht="16.5" outlineLevel="1" x14ac:dyDescent="0.25">
      <c r="A365" s="512"/>
      <c r="B365" s="510"/>
      <c r="C365" s="256" t="s">
        <v>10</v>
      </c>
      <c r="D365" s="258">
        <v>2805300</v>
      </c>
      <c r="E365" s="518"/>
      <c r="F365" s="518"/>
      <c r="G365" s="503"/>
      <c r="H365" s="494"/>
      <c r="I365" s="257"/>
      <c r="J365" s="258"/>
    </row>
    <row r="366" spans="1:15" ht="16.5" outlineLevel="1" x14ac:dyDescent="0.25">
      <c r="A366" s="512"/>
      <c r="B366" s="510"/>
      <c r="C366" s="256" t="s">
        <v>23</v>
      </c>
      <c r="D366" s="258">
        <v>12156300</v>
      </c>
      <c r="E366" s="518"/>
      <c r="F366" s="518"/>
      <c r="G366" s="503"/>
      <c r="H366" s="494"/>
      <c r="I366" s="257"/>
      <c r="J366" s="258"/>
    </row>
    <row r="367" spans="1:15" ht="16.5" outlineLevel="1" x14ac:dyDescent="0.25">
      <c r="A367" s="512"/>
      <c r="B367" s="510"/>
      <c r="C367" s="256" t="s">
        <v>24</v>
      </c>
      <c r="D367" s="258">
        <v>17780000</v>
      </c>
      <c r="E367" s="506"/>
      <c r="F367" s="506"/>
      <c r="G367" s="504"/>
      <c r="H367" s="495"/>
      <c r="I367" s="325"/>
      <c r="J367" s="258"/>
      <c r="M367" s="14"/>
    </row>
    <row r="368" spans="1:15" ht="17.25" outlineLevel="1" thickBot="1" x14ac:dyDescent="0.3">
      <c r="A368" s="507" t="s">
        <v>27</v>
      </c>
      <c r="B368" s="508"/>
      <c r="C368" s="103"/>
      <c r="D368" s="104">
        <f>SUM(D363:D367)</f>
        <v>42716000</v>
      </c>
      <c r="E368" s="74"/>
      <c r="F368" s="74"/>
      <c r="G368" s="105">
        <f>SUM(G363:G367)</f>
        <v>49784428.132022753</v>
      </c>
      <c r="H368" s="74"/>
      <c r="I368" s="139"/>
      <c r="J368" s="104">
        <f>SUM(J363:J367)</f>
        <v>0</v>
      </c>
    </row>
    <row r="369" spans="1:15" s="4" customFormat="1" ht="16.5" x14ac:dyDescent="0.25">
      <c r="A369" s="515">
        <v>6</v>
      </c>
      <c r="B369" s="532" t="s">
        <v>197</v>
      </c>
      <c r="C369" s="253" t="s">
        <v>23</v>
      </c>
      <c r="D369" s="252">
        <v>3607200</v>
      </c>
      <c r="E369" s="505" t="s">
        <v>510</v>
      </c>
      <c r="F369" s="253"/>
      <c r="G369" s="254"/>
      <c r="H369" s="255"/>
      <c r="I369" s="255"/>
      <c r="J369" s="252"/>
      <c r="L369" s="13"/>
      <c r="M369" s="13"/>
      <c r="N369" s="14"/>
      <c r="O369" s="14"/>
    </row>
    <row r="370" spans="1:15" s="29" customFormat="1" ht="16.5" x14ac:dyDescent="0.25">
      <c r="A370" s="517"/>
      <c r="B370" s="534"/>
      <c r="C370" s="256" t="s">
        <v>11</v>
      </c>
      <c r="D370" s="258">
        <v>100000</v>
      </c>
      <c r="E370" s="506"/>
      <c r="F370" s="256"/>
      <c r="G370" s="258"/>
      <c r="H370" s="257"/>
      <c r="I370" s="326"/>
      <c r="J370" s="258"/>
      <c r="L370" s="27"/>
      <c r="M370" s="27"/>
      <c r="N370" s="28"/>
      <c r="O370" s="28"/>
    </row>
    <row r="371" spans="1:15" ht="17.25" outlineLevel="1" thickBot="1" x14ac:dyDescent="0.3">
      <c r="A371" s="535" t="s">
        <v>27</v>
      </c>
      <c r="B371" s="536"/>
      <c r="C371" s="108"/>
      <c r="D371" s="104">
        <f>SUM(D369:D370)</f>
        <v>3707200</v>
      </c>
      <c r="E371" s="78"/>
      <c r="F371" s="78"/>
      <c r="G371" s="105">
        <f>SUM(G369:G370)</f>
        <v>0</v>
      </c>
      <c r="H371" s="78"/>
      <c r="I371" s="84"/>
      <c r="J371" s="104">
        <f>SUM(J369:J370)</f>
        <v>0</v>
      </c>
    </row>
    <row r="372" spans="1:15" s="4" customFormat="1" ht="16.5" x14ac:dyDescent="0.25">
      <c r="A372" s="511">
        <v>7</v>
      </c>
      <c r="B372" s="509" t="s">
        <v>198</v>
      </c>
      <c r="C372" s="253" t="s">
        <v>23</v>
      </c>
      <c r="D372" s="252">
        <v>3607200</v>
      </c>
      <c r="E372" s="505" t="s">
        <v>510</v>
      </c>
      <c r="F372" s="253"/>
      <c r="G372" s="254"/>
      <c r="H372" s="255"/>
      <c r="I372" s="255"/>
      <c r="J372" s="252"/>
      <c r="L372" s="13"/>
      <c r="M372" s="13"/>
      <c r="N372" s="14"/>
      <c r="O372" s="14"/>
    </row>
    <row r="373" spans="1:15" ht="18" customHeight="1" outlineLevel="1" x14ac:dyDescent="0.25">
      <c r="A373" s="512"/>
      <c r="B373" s="510"/>
      <c r="C373" s="256" t="s">
        <v>11</v>
      </c>
      <c r="D373" s="97">
        <v>100000</v>
      </c>
      <c r="E373" s="506"/>
      <c r="F373" s="256"/>
      <c r="G373" s="168"/>
      <c r="H373" s="257"/>
      <c r="I373" s="257"/>
      <c r="J373" s="258"/>
      <c r="L373" s="14"/>
      <c r="M373" s="14"/>
    </row>
    <row r="374" spans="1:15" ht="17.25" outlineLevel="1" thickBot="1" x14ac:dyDescent="0.3">
      <c r="A374" s="507" t="s">
        <v>27</v>
      </c>
      <c r="B374" s="508"/>
      <c r="C374" s="103"/>
      <c r="D374" s="104">
        <f>SUM(D372:D373)</f>
        <v>3707200</v>
      </c>
      <c r="E374" s="74"/>
      <c r="F374" s="74"/>
      <c r="G374" s="105">
        <f>SUM(G372:G373)</f>
        <v>0</v>
      </c>
      <c r="H374" s="74"/>
      <c r="I374" s="89"/>
      <c r="J374" s="104">
        <f t="shared" ref="J374" si="11">SUM(J372:J373)</f>
        <v>0</v>
      </c>
    </row>
    <row r="375" spans="1:15" s="4" customFormat="1" ht="35.25" customHeight="1" x14ac:dyDescent="0.25">
      <c r="A375" s="249">
        <v>8</v>
      </c>
      <c r="B375" s="250" t="s">
        <v>128</v>
      </c>
      <c r="C375" s="253" t="s">
        <v>23</v>
      </c>
      <c r="D375" s="252">
        <v>4188990</v>
      </c>
      <c r="E375" s="260" t="s">
        <v>498</v>
      </c>
      <c r="F375" s="253" t="s">
        <v>499</v>
      </c>
      <c r="G375" s="488">
        <v>3475938.3699999982</v>
      </c>
      <c r="H375" s="255">
        <v>42998</v>
      </c>
      <c r="I375" s="255"/>
      <c r="J375" s="252"/>
      <c r="L375" s="14"/>
      <c r="M375" s="14"/>
      <c r="N375" s="14"/>
      <c r="O375" s="14"/>
    </row>
    <row r="376" spans="1:15" ht="17.25" outlineLevel="1" thickBot="1" x14ac:dyDescent="0.3">
      <c r="A376" s="507" t="s">
        <v>27</v>
      </c>
      <c r="B376" s="508"/>
      <c r="C376" s="103"/>
      <c r="D376" s="104">
        <f>SUM(D375:D375)</f>
        <v>4188990</v>
      </c>
      <c r="E376" s="74"/>
      <c r="F376" s="74"/>
      <c r="G376" s="105">
        <f>SUM(G375:G375)</f>
        <v>3475938.3699999982</v>
      </c>
      <c r="H376" s="74"/>
      <c r="I376" s="89"/>
      <c r="J376" s="104">
        <f>SUM(J375:J375)</f>
        <v>0</v>
      </c>
    </row>
    <row r="377" spans="1:15" s="4" customFormat="1" ht="16.5" customHeight="1" x14ac:dyDescent="0.25">
      <c r="A377" s="515">
        <v>9</v>
      </c>
      <c r="B377" s="532" t="s">
        <v>130</v>
      </c>
      <c r="C377" s="253" t="s">
        <v>12</v>
      </c>
      <c r="D377" s="252">
        <v>1361350</v>
      </c>
      <c r="E377" s="505" t="s">
        <v>465</v>
      </c>
      <c r="F377" s="505" t="s">
        <v>388</v>
      </c>
      <c r="G377" s="502">
        <v>4194677.724548297</v>
      </c>
      <c r="H377" s="493">
        <v>42980</v>
      </c>
      <c r="I377" s="255"/>
      <c r="J377" s="252"/>
      <c r="L377" s="14"/>
      <c r="M377" s="14"/>
      <c r="N377" s="14"/>
      <c r="O377" s="14"/>
    </row>
    <row r="378" spans="1:15" ht="16.5" outlineLevel="1" x14ac:dyDescent="0.25">
      <c r="A378" s="516"/>
      <c r="B378" s="533"/>
      <c r="C378" s="98" t="s">
        <v>9</v>
      </c>
      <c r="D378" s="97">
        <v>931450</v>
      </c>
      <c r="E378" s="518"/>
      <c r="F378" s="518"/>
      <c r="G378" s="503"/>
      <c r="H378" s="494"/>
      <c r="I378" s="257"/>
      <c r="J378" s="258"/>
    </row>
    <row r="379" spans="1:15" ht="16.5" outlineLevel="1" x14ac:dyDescent="0.25">
      <c r="A379" s="516"/>
      <c r="B379" s="533"/>
      <c r="C379" s="150" t="s">
        <v>10</v>
      </c>
      <c r="D379" s="149">
        <v>707902</v>
      </c>
      <c r="E379" s="518"/>
      <c r="F379" s="518"/>
      <c r="G379" s="503"/>
      <c r="H379" s="494"/>
      <c r="I379" s="296"/>
      <c r="J379" s="274"/>
    </row>
    <row r="380" spans="1:15" ht="16.5" outlineLevel="1" x14ac:dyDescent="0.25">
      <c r="A380" s="517"/>
      <c r="B380" s="534"/>
      <c r="C380" s="150" t="s">
        <v>25</v>
      </c>
      <c r="D380" s="149">
        <v>2149500</v>
      </c>
      <c r="E380" s="506"/>
      <c r="F380" s="506"/>
      <c r="G380" s="504"/>
      <c r="H380" s="495"/>
      <c r="I380" s="296"/>
      <c r="J380" s="274"/>
    </row>
    <row r="381" spans="1:15" ht="17.25" outlineLevel="1" thickBot="1" x14ac:dyDescent="0.3">
      <c r="A381" s="507" t="s">
        <v>27</v>
      </c>
      <c r="B381" s="508"/>
      <c r="C381" s="103"/>
      <c r="D381" s="104">
        <f>SUM(D377:D380)</f>
        <v>5150202</v>
      </c>
      <c r="E381" s="74"/>
      <c r="F381" s="74"/>
      <c r="G381" s="105">
        <f>SUM(G377:G378)</f>
        <v>4194677.724548297</v>
      </c>
      <c r="H381" s="74"/>
      <c r="I381" s="89"/>
      <c r="J381" s="104">
        <f t="shared" ref="J381" si="12">SUM(J377:J378)</f>
        <v>0</v>
      </c>
    </row>
    <row r="382" spans="1:15" s="4" customFormat="1" ht="16.5" customHeight="1" x14ac:dyDescent="0.25">
      <c r="A382" s="515">
        <v>10</v>
      </c>
      <c r="B382" s="532" t="s">
        <v>131</v>
      </c>
      <c r="C382" s="253" t="s">
        <v>12</v>
      </c>
      <c r="D382" s="252">
        <v>1022200</v>
      </c>
      <c r="E382" s="505" t="s">
        <v>465</v>
      </c>
      <c r="F382" s="505" t="s">
        <v>388</v>
      </c>
      <c r="G382" s="502">
        <v>3672949.9908802276</v>
      </c>
      <c r="H382" s="493">
        <v>42980</v>
      </c>
      <c r="I382" s="255"/>
      <c r="J382" s="252"/>
      <c r="L382" s="14"/>
      <c r="M382" s="14"/>
      <c r="N382" s="14"/>
      <c r="O382" s="14"/>
    </row>
    <row r="383" spans="1:15" ht="16.5" outlineLevel="1" x14ac:dyDescent="0.25">
      <c r="A383" s="516"/>
      <c r="B383" s="533"/>
      <c r="C383" s="98" t="s">
        <v>9</v>
      </c>
      <c r="D383" s="97">
        <v>699400</v>
      </c>
      <c r="E383" s="518"/>
      <c r="F383" s="518"/>
      <c r="G383" s="503"/>
      <c r="H383" s="494"/>
      <c r="I383" s="257"/>
      <c r="J383" s="258"/>
    </row>
    <row r="384" spans="1:15" ht="16.5" outlineLevel="1" x14ac:dyDescent="0.25">
      <c r="A384" s="516"/>
      <c r="B384" s="533"/>
      <c r="C384" s="150" t="s">
        <v>10</v>
      </c>
      <c r="D384" s="149">
        <v>531545</v>
      </c>
      <c r="E384" s="518"/>
      <c r="F384" s="518"/>
      <c r="G384" s="503"/>
      <c r="H384" s="494"/>
      <c r="I384" s="296"/>
      <c r="J384" s="274"/>
    </row>
    <row r="385" spans="1:15" ht="16.5" outlineLevel="1" x14ac:dyDescent="0.25">
      <c r="A385" s="517"/>
      <c r="B385" s="534"/>
      <c r="C385" s="150" t="s">
        <v>25</v>
      </c>
      <c r="D385" s="149">
        <v>1614000</v>
      </c>
      <c r="E385" s="506"/>
      <c r="F385" s="506"/>
      <c r="G385" s="504"/>
      <c r="H385" s="495"/>
      <c r="I385" s="296"/>
      <c r="J385" s="274"/>
    </row>
    <row r="386" spans="1:15" ht="17.25" outlineLevel="1" thickBot="1" x14ac:dyDescent="0.3">
      <c r="A386" s="507" t="s">
        <v>27</v>
      </c>
      <c r="B386" s="508"/>
      <c r="C386" s="103"/>
      <c r="D386" s="104">
        <f>SUM(D382:D385)</f>
        <v>3867145</v>
      </c>
      <c r="E386" s="74"/>
      <c r="F386" s="74"/>
      <c r="G386" s="105">
        <f>SUM(G382:G383)</f>
        <v>3672949.9908802276</v>
      </c>
      <c r="H386" s="74"/>
      <c r="I386" s="89"/>
      <c r="J386" s="104">
        <f t="shared" ref="J386" si="13">SUM(J382:J383)</f>
        <v>0</v>
      </c>
    </row>
    <row r="387" spans="1:15" ht="15.75" customHeight="1" outlineLevel="1" x14ac:dyDescent="0.25">
      <c r="A387" s="516">
        <v>11</v>
      </c>
      <c r="B387" s="497" t="s">
        <v>132</v>
      </c>
      <c r="C387" s="260" t="s">
        <v>12</v>
      </c>
      <c r="D387" s="259">
        <v>853100</v>
      </c>
      <c r="E387" s="505" t="s">
        <v>465</v>
      </c>
      <c r="F387" s="505" t="s">
        <v>388</v>
      </c>
      <c r="G387" s="502">
        <v>3263315.6492773737</v>
      </c>
      <c r="H387" s="493">
        <v>42980</v>
      </c>
      <c r="I387" s="262"/>
      <c r="J387" s="259"/>
    </row>
    <row r="388" spans="1:15" ht="17.25" customHeight="1" outlineLevel="1" x14ac:dyDescent="0.25">
      <c r="A388" s="516"/>
      <c r="B388" s="497"/>
      <c r="C388" s="98" t="s">
        <v>9</v>
      </c>
      <c r="D388" s="258">
        <v>583700</v>
      </c>
      <c r="E388" s="518"/>
      <c r="F388" s="518"/>
      <c r="G388" s="503"/>
      <c r="H388" s="494"/>
      <c r="I388" s="257"/>
      <c r="J388" s="258"/>
    </row>
    <row r="389" spans="1:15" ht="18" customHeight="1" outlineLevel="1" x14ac:dyDescent="0.25">
      <c r="A389" s="516"/>
      <c r="B389" s="497"/>
      <c r="C389" s="150" t="s">
        <v>10</v>
      </c>
      <c r="D389" s="258">
        <v>443612</v>
      </c>
      <c r="E389" s="518"/>
      <c r="F389" s="518"/>
      <c r="G389" s="503"/>
      <c r="H389" s="494"/>
      <c r="I389" s="257"/>
      <c r="J389" s="258"/>
    </row>
    <row r="390" spans="1:15" ht="18" customHeight="1" outlineLevel="1" x14ac:dyDescent="0.25">
      <c r="A390" s="517"/>
      <c r="B390" s="498"/>
      <c r="C390" s="150" t="s">
        <v>25</v>
      </c>
      <c r="D390" s="258">
        <v>1347000</v>
      </c>
      <c r="E390" s="506"/>
      <c r="F390" s="506"/>
      <c r="G390" s="504"/>
      <c r="H390" s="495"/>
      <c r="I390" s="257"/>
      <c r="J390" s="258"/>
    </row>
    <row r="391" spans="1:15" ht="17.25" outlineLevel="1" thickBot="1" x14ac:dyDescent="0.3">
      <c r="A391" s="507" t="s">
        <v>27</v>
      </c>
      <c r="B391" s="508"/>
      <c r="C391" s="103"/>
      <c r="D391" s="104">
        <f>SUM(D387:D390)</f>
        <v>3227412</v>
      </c>
      <c r="E391" s="74"/>
      <c r="F391" s="74"/>
      <c r="G391" s="104">
        <f>G387</f>
        <v>3263315.6492773737</v>
      </c>
      <c r="H391" s="74"/>
      <c r="I391" s="89"/>
      <c r="J391" s="104">
        <f>SUM(J387:J387)</f>
        <v>0</v>
      </c>
    </row>
    <row r="392" spans="1:15" s="4" customFormat="1" ht="16.5" customHeight="1" x14ac:dyDescent="0.25">
      <c r="A392" s="515">
        <v>12</v>
      </c>
      <c r="B392" s="532" t="s">
        <v>133</v>
      </c>
      <c r="C392" s="260" t="s">
        <v>12</v>
      </c>
      <c r="D392" s="259">
        <v>933850</v>
      </c>
      <c r="E392" s="505" t="s">
        <v>465</v>
      </c>
      <c r="F392" s="505" t="s">
        <v>388</v>
      </c>
      <c r="G392" s="502">
        <v>3750508.583633713</v>
      </c>
      <c r="H392" s="493">
        <v>42980</v>
      </c>
      <c r="I392" s="262"/>
      <c r="J392" s="259"/>
      <c r="L392" s="14"/>
      <c r="M392" s="14"/>
      <c r="N392" s="14"/>
      <c r="O392" s="14"/>
    </row>
    <row r="393" spans="1:15" ht="16.5" outlineLevel="1" x14ac:dyDescent="0.25">
      <c r="A393" s="516"/>
      <c r="B393" s="533"/>
      <c r="C393" s="98" t="s">
        <v>9</v>
      </c>
      <c r="D393" s="97">
        <v>638950</v>
      </c>
      <c r="E393" s="518"/>
      <c r="F393" s="518"/>
      <c r="G393" s="503"/>
      <c r="H393" s="494"/>
      <c r="I393" s="257"/>
      <c r="J393" s="258"/>
    </row>
    <row r="394" spans="1:15" ht="16.5" outlineLevel="1" x14ac:dyDescent="0.25">
      <c r="A394" s="516"/>
      <c r="B394" s="533"/>
      <c r="C394" s="150" t="s">
        <v>10</v>
      </c>
      <c r="D394" s="149">
        <v>485602</v>
      </c>
      <c r="E394" s="518"/>
      <c r="F394" s="518"/>
      <c r="G394" s="503"/>
      <c r="H394" s="494"/>
      <c r="I394" s="296"/>
      <c r="J394" s="274"/>
    </row>
    <row r="395" spans="1:15" ht="16.5" outlineLevel="1" x14ac:dyDescent="0.25">
      <c r="A395" s="517"/>
      <c r="B395" s="534"/>
      <c r="C395" s="150" t="s">
        <v>25</v>
      </c>
      <c r="D395" s="149">
        <v>1474500</v>
      </c>
      <c r="E395" s="506"/>
      <c r="F395" s="506"/>
      <c r="G395" s="504"/>
      <c r="H395" s="495"/>
      <c r="I395" s="296"/>
      <c r="J395" s="274"/>
    </row>
    <row r="396" spans="1:15" ht="17.25" outlineLevel="1" thickBot="1" x14ac:dyDescent="0.3">
      <c r="A396" s="507" t="s">
        <v>27</v>
      </c>
      <c r="B396" s="508"/>
      <c r="C396" s="103"/>
      <c r="D396" s="104">
        <f>SUM(D392:D395)</f>
        <v>3532902</v>
      </c>
      <c r="E396" s="74"/>
      <c r="F396" s="74"/>
      <c r="G396" s="105">
        <f>SUM(G392:G393)</f>
        <v>3750508.583633713</v>
      </c>
      <c r="H396" s="74"/>
      <c r="I396" s="89"/>
      <c r="J396" s="104">
        <f t="shared" ref="J396" si="14">SUM(J392:J393)</f>
        <v>0</v>
      </c>
    </row>
    <row r="397" spans="1:15" s="4" customFormat="1" ht="16.5" customHeight="1" x14ac:dyDescent="0.25">
      <c r="A397" s="515">
        <v>13</v>
      </c>
      <c r="B397" s="532" t="s">
        <v>134</v>
      </c>
      <c r="C397" s="260" t="s">
        <v>12</v>
      </c>
      <c r="D397" s="252">
        <v>1527600</v>
      </c>
      <c r="E397" s="505" t="s">
        <v>465</v>
      </c>
      <c r="F397" s="505" t="s">
        <v>388</v>
      </c>
      <c r="G397" s="502">
        <v>4533429.1097242516</v>
      </c>
      <c r="H397" s="493">
        <v>42980</v>
      </c>
      <c r="I397" s="255"/>
      <c r="J397" s="252"/>
      <c r="L397" s="13"/>
      <c r="M397" s="13"/>
      <c r="N397" s="14"/>
      <c r="O397" s="14"/>
    </row>
    <row r="398" spans="1:15" ht="16.5" outlineLevel="1" x14ac:dyDescent="0.25">
      <c r="A398" s="516"/>
      <c r="B398" s="533"/>
      <c r="C398" s="98" t="s">
        <v>9</v>
      </c>
      <c r="D398" s="97">
        <v>1045200</v>
      </c>
      <c r="E398" s="518"/>
      <c r="F398" s="518"/>
      <c r="G398" s="503"/>
      <c r="H398" s="494"/>
      <c r="I398" s="257"/>
      <c r="J398" s="258"/>
    </row>
    <row r="399" spans="1:15" ht="16.5" outlineLevel="1" x14ac:dyDescent="0.25">
      <c r="A399" s="516"/>
      <c r="B399" s="533"/>
      <c r="C399" s="150" t="s">
        <v>10</v>
      </c>
      <c r="D399" s="149">
        <v>794352</v>
      </c>
      <c r="E399" s="518"/>
      <c r="F399" s="518"/>
      <c r="G399" s="503"/>
      <c r="H399" s="494"/>
      <c r="I399" s="296"/>
      <c r="J399" s="274"/>
    </row>
    <row r="400" spans="1:15" ht="16.5" outlineLevel="1" x14ac:dyDescent="0.25">
      <c r="A400" s="517"/>
      <c r="B400" s="534"/>
      <c r="C400" s="150" t="s">
        <v>25</v>
      </c>
      <c r="D400" s="149">
        <v>2412000</v>
      </c>
      <c r="E400" s="506"/>
      <c r="F400" s="506"/>
      <c r="G400" s="504"/>
      <c r="H400" s="495"/>
      <c r="I400" s="296"/>
      <c r="J400" s="274"/>
    </row>
    <row r="401" spans="1:15" ht="17.25" outlineLevel="1" thickBot="1" x14ac:dyDescent="0.3">
      <c r="A401" s="507" t="s">
        <v>27</v>
      </c>
      <c r="B401" s="508"/>
      <c r="C401" s="103"/>
      <c r="D401" s="104">
        <f>SUM(D397:D400)</f>
        <v>5779152</v>
      </c>
      <c r="E401" s="74"/>
      <c r="F401" s="74"/>
      <c r="G401" s="105">
        <f>SUM(G397:G398)</f>
        <v>4533429.1097242516</v>
      </c>
      <c r="H401" s="74"/>
      <c r="I401" s="89"/>
      <c r="J401" s="104">
        <f t="shared" ref="J401" si="15">SUM(J397:J398)</f>
        <v>0</v>
      </c>
    </row>
    <row r="402" spans="1:15" s="4" customFormat="1" ht="16.5" customHeight="1" x14ac:dyDescent="0.25">
      <c r="A402" s="515">
        <v>14</v>
      </c>
      <c r="B402" s="532" t="s">
        <v>135</v>
      </c>
      <c r="C402" s="260" t="s">
        <v>12</v>
      </c>
      <c r="D402" s="252">
        <v>823650</v>
      </c>
      <c r="E402" s="505" t="s">
        <v>465</v>
      </c>
      <c r="F402" s="505" t="s">
        <v>388</v>
      </c>
      <c r="G402" s="502">
        <v>3273191.9297285154</v>
      </c>
      <c r="H402" s="493">
        <v>42980</v>
      </c>
      <c r="I402" s="255"/>
      <c r="J402" s="252"/>
      <c r="L402" s="14"/>
      <c r="M402" s="14"/>
      <c r="N402" s="14"/>
      <c r="O402" s="14"/>
    </row>
    <row r="403" spans="1:15" ht="16.5" outlineLevel="1" x14ac:dyDescent="0.25">
      <c r="A403" s="516"/>
      <c r="B403" s="533"/>
      <c r="C403" s="98" t="s">
        <v>9</v>
      </c>
      <c r="D403" s="97">
        <v>563550</v>
      </c>
      <c r="E403" s="518"/>
      <c r="F403" s="518"/>
      <c r="G403" s="503"/>
      <c r="H403" s="494"/>
      <c r="I403" s="257"/>
      <c r="J403" s="258"/>
    </row>
    <row r="404" spans="1:15" ht="16.5" outlineLevel="1" x14ac:dyDescent="0.25">
      <c r="A404" s="516"/>
      <c r="B404" s="533"/>
      <c r="C404" s="150" t="s">
        <v>10</v>
      </c>
      <c r="D404" s="149">
        <v>233030</v>
      </c>
      <c r="E404" s="518"/>
      <c r="F404" s="518"/>
      <c r="G404" s="503"/>
      <c r="H404" s="494"/>
      <c r="I404" s="296"/>
      <c r="J404" s="274"/>
    </row>
    <row r="405" spans="1:15" ht="16.5" outlineLevel="1" x14ac:dyDescent="0.25">
      <c r="A405" s="517"/>
      <c r="B405" s="534"/>
      <c r="C405" s="150" t="s">
        <v>25</v>
      </c>
      <c r="D405" s="149">
        <v>1300500</v>
      </c>
      <c r="E405" s="506"/>
      <c r="F405" s="506"/>
      <c r="G405" s="504"/>
      <c r="H405" s="495"/>
      <c r="I405" s="296"/>
      <c r="J405" s="274"/>
    </row>
    <row r="406" spans="1:15" ht="17.25" outlineLevel="1" thickBot="1" x14ac:dyDescent="0.3">
      <c r="A406" s="507" t="s">
        <v>27</v>
      </c>
      <c r="B406" s="508"/>
      <c r="C406" s="103"/>
      <c r="D406" s="104">
        <f>SUM(D402:D405)</f>
        <v>2920730</v>
      </c>
      <c r="E406" s="74"/>
      <c r="F406" s="74"/>
      <c r="G406" s="105">
        <f>SUM(G402:G403)</f>
        <v>3273191.9297285154</v>
      </c>
      <c r="H406" s="74"/>
      <c r="I406" s="89"/>
      <c r="J406" s="104">
        <f t="shared" ref="J406" si="16">SUM(J402:J403)</f>
        <v>0</v>
      </c>
    </row>
    <row r="407" spans="1:15" s="29" customFormat="1" ht="18.75" customHeight="1" x14ac:dyDescent="0.25">
      <c r="A407" s="597">
        <v>15</v>
      </c>
      <c r="B407" s="497" t="s">
        <v>136</v>
      </c>
      <c r="C407" s="260" t="s">
        <v>12</v>
      </c>
      <c r="D407" s="259">
        <v>891100</v>
      </c>
      <c r="E407" s="505" t="s">
        <v>465</v>
      </c>
      <c r="F407" s="505" t="s">
        <v>388</v>
      </c>
      <c r="G407" s="502">
        <v>3254178.5464315889</v>
      </c>
      <c r="H407" s="493">
        <v>42980</v>
      </c>
      <c r="I407" s="262"/>
      <c r="J407" s="259"/>
      <c r="L407" s="27"/>
      <c r="M407" s="27"/>
      <c r="N407" s="28"/>
      <c r="O407" s="28"/>
    </row>
    <row r="408" spans="1:15" s="29" customFormat="1" ht="17.25" customHeight="1" x14ac:dyDescent="0.25">
      <c r="A408" s="597"/>
      <c r="B408" s="497"/>
      <c r="C408" s="98" t="s">
        <v>9</v>
      </c>
      <c r="D408" s="258">
        <v>609700</v>
      </c>
      <c r="E408" s="518"/>
      <c r="F408" s="518"/>
      <c r="G408" s="503"/>
      <c r="H408" s="494"/>
      <c r="I408" s="257"/>
      <c r="J408" s="258"/>
      <c r="L408" s="27"/>
      <c r="M408" s="27"/>
      <c r="N408" s="28"/>
      <c r="O408" s="28"/>
    </row>
    <row r="409" spans="1:15" s="29" customFormat="1" ht="18.75" customHeight="1" x14ac:dyDescent="0.25">
      <c r="A409" s="597"/>
      <c r="B409" s="497"/>
      <c r="C409" s="150" t="s">
        <v>10</v>
      </c>
      <c r="D409" s="258">
        <v>233030</v>
      </c>
      <c r="E409" s="518"/>
      <c r="F409" s="518"/>
      <c r="G409" s="503"/>
      <c r="H409" s="494"/>
      <c r="I409" s="257"/>
      <c r="J409" s="258"/>
      <c r="L409" s="27"/>
      <c r="M409" s="27"/>
      <c r="N409" s="28"/>
      <c r="O409" s="28"/>
    </row>
    <row r="410" spans="1:15" s="29" customFormat="1" ht="15.75" customHeight="1" x14ac:dyDescent="0.25">
      <c r="A410" s="598"/>
      <c r="B410" s="498"/>
      <c r="C410" s="150" t="s">
        <v>25</v>
      </c>
      <c r="D410" s="258">
        <v>1407000</v>
      </c>
      <c r="E410" s="506"/>
      <c r="F410" s="506"/>
      <c r="G410" s="504"/>
      <c r="H410" s="495"/>
      <c r="I410" s="257"/>
      <c r="J410" s="258"/>
      <c r="L410" s="27"/>
      <c r="M410" s="27"/>
      <c r="N410" s="28"/>
      <c r="O410" s="28"/>
    </row>
    <row r="411" spans="1:15" ht="17.25" outlineLevel="1" thickBot="1" x14ac:dyDescent="0.3">
      <c r="A411" s="535" t="s">
        <v>27</v>
      </c>
      <c r="B411" s="536"/>
      <c r="C411" s="108"/>
      <c r="D411" s="104">
        <f>SUM(D407:D410)</f>
        <v>3140830</v>
      </c>
      <c r="E411" s="78"/>
      <c r="F411" s="78"/>
      <c r="G411" s="105">
        <f>SUM(G407:G407)</f>
        <v>3254178.5464315889</v>
      </c>
      <c r="H411" s="78"/>
      <c r="I411" s="84"/>
      <c r="J411" s="104">
        <f>SUM(J407:J407)</f>
        <v>0</v>
      </c>
    </row>
    <row r="412" spans="1:15" s="6" customFormat="1" ht="19.5" customHeight="1" outlineLevel="1" thickBot="1" x14ac:dyDescent="0.3">
      <c r="A412" s="123"/>
      <c r="B412" s="564" t="s">
        <v>169</v>
      </c>
      <c r="C412" s="565"/>
      <c r="D412" s="124">
        <v>4650000</v>
      </c>
      <c r="E412" s="125"/>
      <c r="F412" s="126"/>
      <c r="G412" s="127"/>
      <c r="H412" s="128"/>
      <c r="I412" s="129"/>
      <c r="J412" s="124"/>
      <c r="L412" s="2"/>
      <c r="M412" s="2"/>
      <c r="N412" s="2"/>
      <c r="O412" s="2"/>
    </row>
    <row r="413" spans="1:15" ht="17.25" outlineLevel="1" thickBot="1" x14ac:dyDescent="0.3">
      <c r="A413" s="513" t="s">
        <v>28</v>
      </c>
      <c r="B413" s="514"/>
      <c r="C413" s="49"/>
      <c r="D413" s="48">
        <f>D353+D357+D360+D362+D368+D371+D374+D376+D381+D386+D391+D396+D401+D406+D411+D412</f>
        <v>143953133</v>
      </c>
      <c r="E413" s="48">
        <f t="shared" ref="E413:J413" si="17">E353+E357+E360+E362+E368+E371+E374+E376+E381+E386+E391+E396+E401+E406+E411+E412</f>
        <v>0</v>
      </c>
      <c r="F413" s="48">
        <f t="shared" si="17"/>
        <v>0</v>
      </c>
      <c r="G413" s="48">
        <f>G353+G357+G360+G362+G368+G371+G374+G376+G381+G386+G391+G396+G401+G406+G411+G412</f>
        <v>134986798.54422396</v>
      </c>
      <c r="H413" s="48">
        <f t="shared" si="17"/>
        <v>0</v>
      </c>
      <c r="I413" s="48">
        <f t="shared" si="17"/>
        <v>0</v>
      </c>
      <c r="J413" s="48">
        <f t="shared" si="17"/>
        <v>0</v>
      </c>
    </row>
    <row r="414" spans="1:15" s="4" customFormat="1" ht="24.75" customHeight="1" thickBot="1" x14ac:dyDescent="0.3">
      <c r="A414" s="530" t="s">
        <v>39</v>
      </c>
      <c r="B414" s="531"/>
      <c r="C414" s="531"/>
      <c r="D414" s="531"/>
      <c r="E414" s="531"/>
      <c r="F414" s="531"/>
      <c r="G414" s="531"/>
      <c r="H414" s="531"/>
      <c r="I414" s="531"/>
      <c r="J414" s="531"/>
      <c r="L414" s="16"/>
      <c r="M414" s="13"/>
      <c r="N414" s="14"/>
      <c r="O414" s="14"/>
    </row>
    <row r="415" spans="1:15" s="4" customFormat="1" ht="16.5" x14ac:dyDescent="0.25">
      <c r="A415" s="517">
        <v>1</v>
      </c>
      <c r="B415" s="534" t="s">
        <v>199</v>
      </c>
      <c r="C415" s="260" t="s">
        <v>23</v>
      </c>
      <c r="D415" s="259">
        <v>4500000</v>
      </c>
      <c r="E415" s="260"/>
      <c r="F415" s="253"/>
      <c r="G415" s="261"/>
      <c r="H415" s="262"/>
      <c r="I415" s="262"/>
      <c r="J415" s="259"/>
      <c r="L415" s="13"/>
      <c r="M415" s="13"/>
      <c r="N415" s="14"/>
      <c r="O415" s="14"/>
    </row>
    <row r="416" spans="1:15" ht="26.25" customHeight="1" outlineLevel="1" x14ac:dyDescent="0.25">
      <c r="A416" s="512"/>
      <c r="B416" s="510"/>
      <c r="C416" s="98" t="s">
        <v>11</v>
      </c>
      <c r="D416" s="97">
        <v>100000</v>
      </c>
      <c r="E416" s="256"/>
      <c r="F416" s="256"/>
      <c r="G416" s="168"/>
      <c r="H416" s="257"/>
      <c r="I416" s="257"/>
      <c r="J416" s="258"/>
    </row>
    <row r="417" spans="1:15" ht="17.25" outlineLevel="1" thickBot="1" x14ac:dyDescent="0.3">
      <c r="A417" s="507" t="s">
        <v>27</v>
      </c>
      <c r="B417" s="508"/>
      <c r="C417" s="103"/>
      <c r="D417" s="104">
        <f>SUM(D415:D416)</f>
        <v>4600000</v>
      </c>
      <c r="E417" s="74"/>
      <c r="F417" s="74"/>
      <c r="G417" s="105">
        <f>SUM(G415:G416)</f>
        <v>0</v>
      </c>
      <c r="H417" s="74"/>
      <c r="I417" s="89"/>
      <c r="J417" s="104">
        <f t="shared" ref="J417" si="18">SUM(J415:J416)</f>
        <v>0</v>
      </c>
    </row>
    <row r="418" spans="1:15" s="4" customFormat="1" ht="16.5" x14ac:dyDescent="0.25">
      <c r="A418" s="511">
        <v>2</v>
      </c>
      <c r="B418" s="509" t="s">
        <v>200</v>
      </c>
      <c r="C418" s="260" t="s">
        <v>23</v>
      </c>
      <c r="D418" s="259">
        <v>4500000</v>
      </c>
      <c r="E418" s="253"/>
      <c r="F418" s="253"/>
      <c r="G418" s="254"/>
      <c r="H418" s="255"/>
      <c r="I418" s="255"/>
      <c r="J418" s="252"/>
      <c r="L418" s="13"/>
      <c r="M418" s="13"/>
      <c r="N418" s="14"/>
      <c r="O418" s="14"/>
    </row>
    <row r="419" spans="1:15" ht="16.5" outlineLevel="1" x14ac:dyDescent="0.25">
      <c r="A419" s="512"/>
      <c r="B419" s="510"/>
      <c r="C419" s="98" t="s">
        <v>11</v>
      </c>
      <c r="D419" s="97">
        <v>100000</v>
      </c>
      <c r="E419" s="256"/>
      <c r="F419" s="256"/>
      <c r="G419" s="168"/>
      <c r="H419" s="257"/>
      <c r="I419" s="257"/>
      <c r="J419" s="258"/>
    </row>
    <row r="420" spans="1:15" ht="17.25" outlineLevel="1" thickBot="1" x14ac:dyDescent="0.3">
      <c r="A420" s="507" t="s">
        <v>27</v>
      </c>
      <c r="B420" s="508"/>
      <c r="C420" s="103"/>
      <c r="D420" s="104">
        <f>SUM(D418:D419)</f>
        <v>4600000</v>
      </c>
      <c r="E420" s="57"/>
      <c r="F420" s="57"/>
      <c r="G420" s="105">
        <f>SUM(G418:G419)</f>
        <v>0</v>
      </c>
      <c r="H420" s="57"/>
      <c r="I420" s="59"/>
      <c r="J420" s="104">
        <f t="shared" ref="J420" si="19">SUM(J418:J419)</f>
        <v>0</v>
      </c>
      <c r="L420" s="14"/>
      <c r="M420" s="14"/>
    </row>
    <row r="421" spans="1:15" s="4" customFormat="1" ht="16.5" customHeight="1" x14ac:dyDescent="0.25">
      <c r="A421" s="511">
        <v>3</v>
      </c>
      <c r="B421" s="509" t="s">
        <v>68</v>
      </c>
      <c r="C421" s="253" t="s">
        <v>12</v>
      </c>
      <c r="D421" s="252">
        <v>1517155</v>
      </c>
      <c r="E421" s="505" t="s">
        <v>466</v>
      </c>
      <c r="F421" s="505" t="s">
        <v>391</v>
      </c>
      <c r="G421" s="621">
        <v>10442113.4</v>
      </c>
      <c r="H421" s="493">
        <v>42952</v>
      </c>
      <c r="I421" s="291"/>
      <c r="J421" s="252"/>
      <c r="L421" s="13"/>
      <c r="M421" s="13"/>
      <c r="N421" s="14"/>
      <c r="O421" s="14"/>
    </row>
    <row r="422" spans="1:15" s="4" customFormat="1" ht="15.75" customHeight="1" x14ac:dyDescent="0.25">
      <c r="A422" s="512"/>
      <c r="B422" s="510"/>
      <c r="C422" s="98" t="s">
        <v>9</v>
      </c>
      <c r="D422" s="97">
        <v>530826</v>
      </c>
      <c r="E422" s="518"/>
      <c r="F422" s="518"/>
      <c r="G422" s="503"/>
      <c r="H422" s="494"/>
      <c r="I422" s="257"/>
      <c r="J422" s="258"/>
      <c r="L422" s="13"/>
      <c r="M422" s="13"/>
      <c r="N422" s="14"/>
      <c r="O422" s="14"/>
    </row>
    <row r="423" spans="1:15" s="34" customFormat="1" ht="16.5" x14ac:dyDescent="0.25">
      <c r="A423" s="308"/>
      <c r="B423" s="251"/>
      <c r="C423" s="150" t="s">
        <v>24</v>
      </c>
      <c r="D423" s="149">
        <v>8446605</v>
      </c>
      <c r="E423" s="518"/>
      <c r="F423" s="518"/>
      <c r="G423" s="504"/>
      <c r="H423" s="494"/>
      <c r="I423" s="296"/>
      <c r="J423" s="274"/>
      <c r="L423" s="13"/>
      <c r="M423" s="13"/>
      <c r="N423" s="14"/>
      <c r="O423" s="14"/>
    </row>
    <row r="424" spans="1:15" ht="17.25" outlineLevel="1" thickBot="1" x14ac:dyDescent="0.3">
      <c r="A424" s="507" t="s">
        <v>27</v>
      </c>
      <c r="B424" s="508"/>
      <c r="C424" s="103"/>
      <c r="D424" s="104">
        <f>SUM(D421:D423)</f>
        <v>10494586</v>
      </c>
      <c r="E424" s="479"/>
      <c r="F424" s="479"/>
      <c r="G424" s="477">
        <f>SUM(G421)</f>
        <v>10442113.4</v>
      </c>
      <c r="H424" s="620"/>
      <c r="I424" s="89"/>
      <c r="J424" s="104">
        <f t="shared" ref="J424" si="20">SUM(J421:J422)</f>
        <v>0</v>
      </c>
    </row>
    <row r="425" spans="1:15" s="4" customFormat="1" ht="32.25" customHeight="1" x14ac:dyDescent="0.25">
      <c r="A425" s="463">
        <v>4</v>
      </c>
      <c r="B425" s="462" t="s">
        <v>69</v>
      </c>
      <c r="C425" s="253" t="s">
        <v>24</v>
      </c>
      <c r="D425" s="252">
        <v>11699379</v>
      </c>
      <c r="E425" s="253" t="s">
        <v>466</v>
      </c>
      <c r="F425" s="253" t="s">
        <v>391</v>
      </c>
      <c r="G425" s="252">
        <v>11640882.220000001</v>
      </c>
      <c r="H425" s="494">
        <v>42952</v>
      </c>
      <c r="I425" s="255"/>
      <c r="J425" s="252"/>
      <c r="L425" s="13"/>
      <c r="M425" s="13"/>
      <c r="N425" s="14"/>
      <c r="O425" s="14"/>
    </row>
    <row r="426" spans="1:15" ht="17.25" customHeight="1" outlineLevel="1" thickBot="1" x14ac:dyDescent="0.3">
      <c r="A426" s="631" t="s">
        <v>27</v>
      </c>
      <c r="B426" s="632"/>
      <c r="C426" s="480"/>
      <c r="D426" s="476">
        <f>SUM(D425:D425)</f>
        <v>11699379</v>
      </c>
      <c r="E426" s="478"/>
      <c r="F426" s="478"/>
      <c r="G426" s="481">
        <f>SUM(G425)</f>
        <v>11640882.220000001</v>
      </c>
      <c r="H426" s="494"/>
      <c r="I426" s="475"/>
      <c r="J426" s="476">
        <f>SUM(J425:J425)</f>
        <v>0</v>
      </c>
    </row>
    <row r="427" spans="1:15" ht="33" outlineLevel="1" x14ac:dyDescent="0.25">
      <c r="A427" s="412">
        <v>5</v>
      </c>
      <c r="B427" s="411" t="s">
        <v>72</v>
      </c>
      <c r="C427" s="253" t="s">
        <v>24</v>
      </c>
      <c r="D427" s="415">
        <v>11512378</v>
      </c>
      <c r="E427" s="450" t="s">
        <v>466</v>
      </c>
      <c r="F427" s="253" t="s">
        <v>391</v>
      </c>
      <c r="G427" s="252">
        <v>11454815.92</v>
      </c>
      <c r="H427" s="493">
        <v>42952</v>
      </c>
      <c r="I427" s="255"/>
      <c r="J427" s="252"/>
    </row>
    <row r="428" spans="1:15" ht="17.25" customHeight="1" outlineLevel="1" thickBot="1" x14ac:dyDescent="0.3">
      <c r="A428" s="507" t="s">
        <v>27</v>
      </c>
      <c r="B428" s="508"/>
      <c r="C428" s="103"/>
      <c r="D428" s="104">
        <f>SUM(D427:D427)</f>
        <v>11512378</v>
      </c>
      <c r="E428" s="479"/>
      <c r="F428" s="478"/>
      <c r="G428" s="477">
        <f>SUM(G427)</f>
        <v>11454815.92</v>
      </c>
      <c r="H428" s="620"/>
      <c r="I428" s="89"/>
      <c r="J428" s="104">
        <f>SUM(J427:J427)</f>
        <v>0</v>
      </c>
    </row>
    <row r="429" spans="1:15" s="34" customFormat="1" ht="27" customHeight="1" x14ac:dyDescent="0.25">
      <c r="A429" s="515">
        <v>6</v>
      </c>
      <c r="B429" s="532" t="s">
        <v>201</v>
      </c>
      <c r="C429" s="253" t="s">
        <v>23</v>
      </c>
      <c r="D429" s="252">
        <v>4770000</v>
      </c>
      <c r="E429" s="253"/>
      <c r="F429" s="253"/>
      <c r="G429" s="252"/>
      <c r="H429" s="255"/>
      <c r="I429" s="410"/>
      <c r="J429" s="252"/>
      <c r="L429" s="13"/>
      <c r="M429" s="13"/>
      <c r="N429" s="14"/>
      <c r="O429" s="14"/>
    </row>
    <row r="430" spans="1:15" s="34" customFormat="1" ht="16.5" x14ac:dyDescent="0.25">
      <c r="A430" s="517"/>
      <c r="B430" s="534"/>
      <c r="C430" s="409" t="s">
        <v>11</v>
      </c>
      <c r="D430" s="414">
        <v>100000</v>
      </c>
      <c r="E430" s="409"/>
      <c r="F430" s="409"/>
      <c r="G430" s="414"/>
      <c r="H430" s="413"/>
      <c r="I430" s="257"/>
      <c r="J430" s="414"/>
      <c r="L430" s="13"/>
      <c r="M430" s="13"/>
      <c r="N430" s="14"/>
      <c r="O430" s="14"/>
    </row>
    <row r="431" spans="1:15" ht="17.25" outlineLevel="1" thickBot="1" x14ac:dyDescent="0.3">
      <c r="A431" s="507" t="s">
        <v>27</v>
      </c>
      <c r="B431" s="508"/>
      <c r="C431" s="103"/>
      <c r="D431" s="104">
        <f>SUM(D429:D430)</f>
        <v>4870000</v>
      </c>
      <c r="E431" s="74"/>
      <c r="F431" s="74"/>
      <c r="G431" s="104">
        <f>SUM(G429:G429)</f>
        <v>0</v>
      </c>
      <c r="H431" s="74"/>
      <c r="I431" s="89"/>
      <c r="J431" s="104">
        <f>SUM(J429:J429)</f>
        <v>0</v>
      </c>
    </row>
    <row r="432" spans="1:15" s="4" customFormat="1" ht="19.5" customHeight="1" x14ac:dyDescent="0.25">
      <c r="A432" s="517">
        <v>7</v>
      </c>
      <c r="B432" s="534" t="s">
        <v>70</v>
      </c>
      <c r="C432" s="260" t="s">
        <v>12</v>
      </c>
      <c r="D432" s="259">
        <v>2561820</v>
      </c>
      <c r="E432" s="505" t="s">
        <v>447</v>
      </c>
      <c r="F432" s="505" t="s">
        <v>408</v>
      </c>
      <c r="G432" s="689">
        <v>27588377.272314988</v>
      </c>
      <c r="H432" s="493">
        <v>42952</v>
      </c>
      <c r="I432" s="262"/>
      <c r="J432" s="259"/>
      <c r="L432" s="13"/>
      <c r="M432" s="13"/>
      <c r="N432" s="14"/>
      <c r="O432" s="14"/>
    </row>
    <row r="433" spans="1:15" ht="21.75" customHeight="1" outlineLevel="1" x14ac:dyDescent="0.25">
      <c r="A433" s="512"/>
      <c r="B433" s="510"/>
      <c r="C433" s="256" t="s">
        <v>8</v>
      </c>
      <c r="D433" s="258">
        <v>8333200</v>
      </c>
      <c r="E433" s="518"/>
      <c r="F433" s="518"/>
      <c r="G433" s="639"/>
      <c r="H433" s="494"/>
      <c r="I433" s="257"/>
      <c r="J433" s="258"/>
    </row>
    <row r="434" spans="1:15" ht="21" customHeight="1" outlineLevel="1" x14ac:dyDescent="0.25">
      <c r="A434" s="512"/>
      <c r="B434" s="510"/>
      <c r="C434" s="256" t="s">
        <v>9</v>
      </c>
      <c r="D434" s="258">
        <v>835595</v>
      </c>
      <c r="E434" s="518"/>
      <c r="F434" s="518"/>
      <c r="G434" s="639"/>
      <c r="H434" s="494"/>
      <c r="I434" s="257"/>
      <c r="J434" s="258"/>
      <c r="L434" s="14"/>
      <c r="M434" s="14"/>
    </row>
    <row r="435" spans="1:15" ht="18" customHeight="1" outlineLevel="1" x14ac:dyDescent="0.25">
      <c r="A435" s="512"/>
      <c r="B435" s="510"/>
      <c r="C435" s="256" t="s">
        <v>10</v>
      </c>
      <c r="D435" s="258">
        <v>1444459</v>
      </c>
      <c r="E435" s="518"/>
      <c r="F435" s="518"/>
      <c r="G435" s="639"/>
      <c r="H435" s="494"/>
      <c r="I435" s="257"/>
      <c r="J435" s="258"/>
    </row>
    <row r="436" spans="1:15" ht="20.25" customHeight="1" outlineLevel="1" x14ac:dyDescent="0.25">
      <c r="A436" s="512"/>
      <c r="B436" s="510"/>
      <c r="C436" s="256" t="s">
        <v>24</v>
      </c>
      <c r="D436" s="258">
        <v>14691880</v>
      </c>
      <c r="E436" s="518"/>
      <c r="F436" s="506"/>
      <c r="G436" s="640"/>
      <c r="H436" s="494"/>
      <c r="I436" s="257"/>
      <c r="J436" s="258"/>
    </row>
    <row r="437" spans="1:15" ht="17.25" customHeight="1" outlineLevel="1" thickBot="1" x14ac:dyDescent="0.3">
      <c r="A437" s="507" t="s">
        <v>27</v>
      </c>
      <c r="B437" s="508"/>
      <c r="C437" s="103"/>
      <c r="D437" s="104">
        <f>SUM(D432:D436)</f>
        <v>27866954</v>
      </c>
      <c r="E437" s="479"/>
      <c r="F437" s="478"/>
      <c r="G437" s="482">
        <f>SUM(G432)</f>
        <v>27588377.272314988</v>
      </c>
      <c r="H437" s="620"/>
      <c r="I437" s="89"/>
      <c r="J437" s="104">
        <f>SUM(J432:J436)</f>
        <v>0</v>
      </c>
    </row>
    <row r="438" spans="1:15" s="4" customFormat="1" ht="15" customHeight="1" x14ac:dyDescent="0.25">
      <c r="A438" s="511">
        <v>8</v>
      </c>
      <c r="B438" s="509" t="s">
        <v>71</v>
      </c>
      <c r="C438" s="260" t="s">
        <v>12</v>
      </c>
      <c r="D438" s="279">
        <v>3007367</v>
      </c>
      <c r="E438" s="505" t="s">
        <v>447</v>
      </c>
      <c r="F438" s="505" t="s">
        <v>408</v>
      </c>
      <c r="G438" s="639">
        <v>17147330.857685007</v>
      </c>
      <c r="H438" s="493">
        <v>42952</v>
      </c>
      <c r="I438" s="278"/>
      <c r="J438" s="272"/>
      <c r="L438" s="13"/>
      <c r="M438" s="13"/>
      <c r="N438" s="14"/>
      <c r="O438" s="14"/>
    </row>
    <row r="439" spans="1:15" ht="15.75" customHeight="1" outlineLevel="1" x14ac:dyDescent="0.25">
      <c r="A439" s="512"/>
      <c r="B439" s="510"/>
      <c r="C439" s="256" t="s">
        <v>8</v>
      </c>
      <c r="D439" s="97">
        <v>11756860</v>
      </c>
      <c r="E439" s="518"/>
      <c r="F439" s="518"/>
      <c r="G439" s="639"/>
      <c r="H439" s="494"/>
      <c r="I439" s="262"/>
      <c r="J439" s="259"/>
      <c r="L439" s="14"/>
      <c r="M439" s="14"/>
    </row>
    <row r="440" spans="1:15" ht="17.25" customHeight="1" outlineLevel="1" x14ac:dyDescent="0.25">
      <c r="A440" s="512"/>
      <c r="B440" s="510"/>
      <c r="C440" s="256" t="s">
        <v>9</v>
      </c>
      <c r="D440" s="258">
        <v>1107313</v>
      </c>
      <c r="E440" s="518"/>
      <c r="F440" s="518"/>
      <c r="G440" s="639"/>
      <c r="H440" s="494"/>
      <c r="I440" s="257"/>
      <c r="J440" s="258"/>
    </row>
    <row r="441" spans="1:15" ht="18" customHeight="1" outlineLevel="1" x14ac:dyDescent="0.25">
      <c r="A441" s="512"/>
      <c r="B441" s="510"/>
      <c r="C441" s="256" t="s">
        <v>10</v>
      </c>
      <c r="D441" s="258">
        <v>1448997</v>
      </c>
      <c r="E441" s="506"/>
      <c r="F441" s="506"/>
      <c r="G441" s="640"/>
      <c r="H441" s="494"/>
      <c r="I441" s="266"/>
      <c r="J441" s="258"/>
    </row>
    <row r="442" spans="1:15" ht="17.25" customHeight="1" outlineLevel="1" thickBot="1" x14ac:dyDescent="0.3">
      <c r="A442" s="507" t="s">
        <v>27</v>
      </c>
      <c r="B442" s="508"/>
      <c r="C442" s="103"/>
      <c r="D442" s="104">
        <f>SUM(D438:D441)</f>
        <v>17320537</v>
      </c>
      <c r="E442" s="478"/>
      <c r="F442" s="478"/>
      <c r="G442" s="482">
        <f>SUM(G438)</f>
        <v>17147330.857685007</v>
      </c>
      <c r="H442" s="620"/>
      <c r="I442" s="89"/>
      <c r="J442" s="104">
        <f>SUM(J438:J441)</f>
        <v>0</v>
      </c>
    </row>
    <row r="443" spans="1:15" s="4" customFormat="1" ht="21" customHeight="1" x14ac:dyDescent="0.25">
      <c r="A443" s="511">
        <v>9</v>
      </c>
      <c r="B443" s="509" t="s">
        <v>202</v>
      </c>
      <c r="C443" s="253" t="s">
        <v>23</v>
      </c>
      <c r="D443" s="252">
        <v>4230000</v>
      </c>
      <c r="E443" s="253"/>
      <c r="F443" s="253"/>
      <c r="G443" s="261"/>
      <c r="H443" s="255"/>
      <c r="I443" s="255"/>
      <c r="J443" s="252"/>
      <c r="L443" s="13"/>
      <c r="M443" s="13"/>
      <c r="N443" s="14"/>
      <c r="O443" s="14"/>
    </row>
    <row r="444" spans="1:15" ht="20.25" customHeight="1" outlineLevel="1" x14ac:dyDescent="0.25">
      <c r="A444" s="512"/>
      <c r="B444" s="510"/>
      <c r="C444" s="98" t="s">
        <v>11</v>
      </c>
      <c r="D444" s="97">
        <v>100000</v>
      </c>
      <c r="E444" s="256"/>
      <c r="F444" s="256"/>
      <c r="G444" s="168"/>
      <c r="H444" s="257"/>
      <c r="I444" s="257"/>
      <c r="J444" s="258"/>
    </row>
    <row r="445" spans="1:15" ht="17.25" outlineLevel="1" thickBot="1" x14ac:dyDescent="0.3">
      <c r="A445" s="507" t="s">
        <v>27</v>
      </c>
      <c r="B445" s="508"/>
      <c r="C445" s="103"/>
      <c r="D445" s="104">
        <f>SUM(D443:D444)</f>
        <v>4330000</v>
      </c>
      <c r="E445" s="74"/>
      <c r="F445" s="74"/>
      <c r="G445" s="105">
        <f>SUM(G443:G444)</f>
        <v>0</v>
      </c>
      <c r="H445" s="74"/>
      <c r="I445" s="89"/>
      <c r="J445" s="104">
        <f t="shared" ref="J445" si="21">SUM(J443:J444)</f>
        <v>0</v>
      </c>
    </row>
    <row r="446" spans="1:15" s="4" customFormat="1" ht="15" customHeight="1" x14ac:dyDescent="0.25">
      <c r="A446" s="511">
        <v>10</v>
      </c>
      <c r="B446" s="509" t="s">
        <v>73</v>
      </c>
      <c r="C446" s="253" t="s">
        <v>8</v>
      </c>
      <c r="D446" s="252">
        <v>10181805</v>
      </c>
      <c r="E446" s="505" t="s">
        <v>449</v>
      </c>
      <c r="F446" s="505" t="s">
        <v>448</v>
      </c>
      <c r="G446" s="641">
        <v>13198830.4</v>
      </c>
      <c r="H446" s="493">
        <v>42981</v>
      </c>
      <c r="I446" s="262"/>
      <c r="J446" s="259"/>
      <c r="L446" s="14"/>
      <c r="M446" s="14"/>
      <c r="N446" s="14"/>
      <c r="O446" s="14"/>
    </row>
    <row r="447" spans="1:15" ht="33" customHeight="1" outlineLevel="1" x14ac:dyDescent="0.25">
      <c r="A447" s="512"/>
      <c r="B447" s="510"/>
      <c r="C447" s="256" t="s">
        <v>10</v>
      </c>
      <c r="D447" s="258">
        <v>1828046</v>
      </c>
      <c r="E447" s="518"/>
      <c r="F447" s="518"/>
      <c r="G447" s="642"/>
      <c r="H447" s="494"/>
      <c r="I447" s="257"/>
      <c r="J447" s="258"/>
    </row>
    <row r="448" spans="1:15" ht="16.5" customHeight="1" outlineLevel="1" x14ac:dyDescent="0.25">
      <c r="A448" s="512"/>
      <c r="B448" s="510"/>
      <c r="C448" s="256" t="s">
        <v>10</v>
      </c>
      <c r="D448" s="258">
        <v>1255306</v>
      </c>
      <c r="E448" s="518"/>
      <c r="F448" s="518"/>
      <c r="G448" s="642"/>
      <c r="H448" s="494"/>
      <c r="I448" s="257"/>
      <c r="J448" s="258"/>
    </row>
    <row r="449" spans="1:15" ht="17.25" customHeight="1" outlineLevel="1" thickBot="1" x14ac:dyDescent="0.3">
      <c r="A449" s="507" t="s">
        <v>27</v>
      </c>
      <c r="B449" s="508"/>
      <c r="C449" s="103"/>
      <c r="D449" s="104">
        <f>SUM(D446:D448)</f>
        <v>13265157</v>
      </c>
      <c r="E449" s="479"/>
      <c r="F449" s="479"/>
      <c r="G449" s="483">
        <f>SUM(G446)</f>
        <v>13198830.4</v>
      </c>
      <c r="H449" s="620"/>
      <c r="I449" s="89"/>
      <c r="J449" s="104">
        <f>SUM(J446:J448)</f>
        <v>0</v>
      </c>
    </row>
    <row r="450" spans="1:15" s="4" customFormat="1" ht="16.5" customHeight="1" x14ac:dyDescent="0.25">
      <c r="A450" s="515">
        <v>11</v>
      </c>
      <c r="B450" s="532" t="s">
        <v>74</v>
      </c>
      <c r="C450" s="253" t="s">
        <v>8</v>
      </c>
      <c r="D450" s="252">
        <v>11567548</v>
      </c>
      <c r="E450" s="505" t="s">
        <v>449</v>
      </c>
      <c r="F450" s="505" t="s">
        <v>448</v>
      </c>
      <c r="G450" s="642">
        <v>14863564.390000001</v>
      </c>
      <c r="H450" s="493">
        <v>42981</v>
      </c>
      <c r="I450" s="291"/>
      <c r="J450" s="252"/>
      <c r="L450" s="13"/>
      <c r="M450" s="13"/>
      <c r="N450" s="14"/>
      <c r="O450" s="14"/>
    </row>
    <row r="451" spans="1:15" ht="20.25" customHeight="1" outlineLevel="1" x14ac:dyDescent="0.25">
      <c r="A451" s="516"/>
      <c r="B451" s="533"/>
      <c r="C451" s="256" t="s">
        <v>10</v>
      </c>
      <c r="D451" s="97">
        <v>1899628</v>
      </c>
      <c r="E451" s="518"/>
      <c r="F451" s="518"/>
      <c r="G451" s="642"/>
      <c r="H451" s="494"/>
      <c r="I451" s="257"/>
      <c r="J451" s="258"/>
      <c r="L451" s="14"/>
      <c r="M451" s="14"/>
    </row>
    <row r="452" spans="1:15" ht="16.5" customHeight="1" outlineLevel="1" x14ac:dyDescent="0.25">
      <c r="A452" s="517"/>
      <c r="B452" s="534"/>
      <c r="C452" s="256" t="s">
        <v>10</v>
      </c>
      <c r="D452" s="149">
        <v>1471080</v>
      </c>
      <c r="E452" s="518"/>
      <c r="F452" s="518"/>
      <c r="G452" s="642"/>
      <c r="H452" s="494"/>
      <c r="I452" s="296"/>
      <c r="J452" s="274"/>
      <c r="L452" s="14"/>
      <c r="M452" s="14"/>
    </row>
    <row r="453" spans="1:15" ht="17.25" customHeight="1" outlineLevel="1" thickBot="1" x14ac:dyDescent="0.3">
      <c r="A453" s="507" t="s">
        <v>27</v>
      </c>
      <c r="B453" s="508"/>
      <c r="C453" s="103"/>
      <c r="D453" s="104">
        <f>SUM(D450:D452)</f>
        <v>14938256</v>
      </c>
      <c r="E453" s="479"/>
      <c r="F453" s="479"/>
      <c r="G453" s="483">
        <f>SUM(G450)</f>
        <v>14863564.390000001</v>
      </c>
      <c r="H453" s="620"/>
      <c r="I453" s="89"/>
      <c r="J453" s="104">
        <f>SUM(J450:J451)</f>
        <v>0</v>
      </c>
    </row>
    <row r="454" spans="1:15" s="6" customFormat="1" ht="19.5" customHeight="1" outlineLevel="1" thickBot="1" x14ac:dyDescent="0.3">
      <c r="A454" s="637" t="s">
        <v>169</v>
      </c>
      <c r="B454" s="638"/>
      <c r="C454" s="565"/>
      <c r="D454" s="124">
        <v>2350000</v>
      </c>
      <c r="E454" s="125"/>
      <c r="F454" s="126"/>
      <c r="G454" s="127"/>
      <c r="H454" s="128"/>
      <c r="I454" s="129"/>
      <c r="J454" s="127"/>
      <c r="L454" s="2"/>
      <c r="M454" s="2"/>
      <c r="N454" s="2"/>
      <c r="O454" s="2"/>
    </row>
    <row r="455" spans="1:15" ht="17.25" outlineLevel="1" thickBot="1" x14ac:dyDescent="0.3">
      <c r="A455" s="513" t="s">
        <v>28</v>
      </c>
      <c r="B455" s="514"/>
      <c r="C455" s="49"/>
      <c r="D455" s="48">
        <f>D417+D420+D424+D426+D431+D437+D442+D445+D449+D453+D454</f>
        <v>116334869</v>
      </c>
      <c r="E455" s="48">
        <f>E417+E420+E424+E426+E431+E437+E442+E445+E449+E453+E454</f>
        <v>0</v>
      </c>
      <c r="F455" s="48">
        <f>F417+F420+F424+F426+F431+F437+F449+F453+F454</f>
        <v>0</v>
      </c>
      <c r="G455" s="48">
        <f>G417+G420+G424+G426+G428+G431+G437+G442+G445+G449+G453</f>
        <v>106335914.45999999</v>
      </c>
      <c r="H455" s="48">
        <f t="shared" ref="H455:J455" si="22">H417+H420+H424+H426+H431+H437+H442+H445+H449+H453+H454</f>
        <v>0</v>
      </c>
      <c r="I455" s="48">
        <f t="shared" si="22"/>
        <v>0</v>
      </c>
      <c r="J455" s="48">
        <f t="shared" si="22"/>
        <v>0</v>
      </c>
    </row>
    <row r="456" spans="1:15" s="4" customFormat="1" ht="24.75" customHeight="1" thickBot="1" x14ac:dyDescent="0.3">
      <c r="A456" s="543" t="s">
        <v>40</v>
      </c>
      <c r="B456" s="544"/>
      <c r="C456" s="544"/>
      <c r="D456" s="544"/>
      <c r="E456" s="544"/>
      <c r="F456" s="544"/>
      <c r="G456" s="544"/>
      <c r="H456" s="544"/>
      <c r="I456" s="544"/>
      <c r="J456" s="544"/>
      <c r="L456" s="14"/>
      <c r="M456" s="14"/>
      <c r="N456" s="14"/>
      <c r="O456" s="14"/>
    </row>
    <row r="457" spans="1:15" s="5" customFormat="1" ht="49.5" customHeight="1" x14ac:dyDescent="0.25">
      <c r="A457" s="416">
        <v>1</v>
      </c>
      <c r="B457" s="369" t="s">
        <v>203</v>
      </c>
      <c r="C457" s="252" t="s">
        <v>9</v>
      </c>
      <c r="D457" s="252">
        <v>446550</v>
      </c>
      <c r="E457" s="502" t="s">
        <v>452</v>
      </c>
      <c r="F457" s="502" t="s">
        <v>431</v>
      </c>
      <c r="G457" s="464">
        <v>2367962.5699999998</v>
      </c>
      <c r="H457" s="255">
        <v>42979</v>
      </c>
      <c r="I457" s="255"/>
      <c r="J457" s="252"/>
      <c r="L457" s="7"/>
      <c r="M457" s="7"/>
      <c r="N457" s="7"/>
      <c r="O457" s="7"/>
    </row>
    <row r="458" spans="1:15" s="6" customFormat="1" ht="17.25" outlineLevel="1" thickBot="1" x14ac:dyDescent="0.3">
      <c r="A458" s="547" t="s">
        <v>27</v>
      </c>
      <c r="B458" s="548"/>
      <c r="C458" s="132"/>
      <c r="D458" s="104">
        <f>SUM(D457:D457)</f>
        <v>446550</v>
      </c>
      <c r="E458" s="503"/>
      <c r="F458" s="685"/>
      <c r="G458" s="104">
        <f>G457</f>
        <v>2367962.5699999998</v>
      </c>
      <c r="H458" s="230"/>
      <c r="I458" s="89"/>
      <c r="J458" s="60">
        <f>SUM(J457:J457)</f>
        <v>0</v>
      </c>
      <c r="L458" s="2"/>
      <c r="M458" s="2"/>
      <c r="N458" s="2"/>
      <c r="O458" s="2"/>
    </row>
    <row r="459" spans="1:15" s="5" customFormat="1" ht="49.5" customHeight="1" x14ac:dyDescent="0.25">
      <c r="A459" s="416">
        <v>2</v>
      </c>
      <c r="B459" s="369" t="s">
        <v>204</v>
      </c>
      <c r="C459" s="252" t="s">
        <v>12</v>
      </c>
      <c r="D459" s="252">
        <v>703000</v>
      </c>
      <c r="E459" s="502" t="s">
        <v>452</v>
      </c>
      <c r="F459" s="502" t="s">
        <v>431</v>
      </c>
      <c r="G459" s="465">
        <v>741974.98</v>
      </c>
      <c r="H459" s="255"/>
      <c r="I459" s="255"/>
      <c r="J459" s="252"/>
      <c r="L459" s="7"/>
      <c r="M459" s="7"/>
      <c r="N459" s="7"/>
      <c r="O459" s="7"/>
    </row>
    <row r="460" spans="1:15" s="6" customFormat="1" ht="17.25" outlineLevel="1" thickBot="1" x14ac:dyDescent="0.3">
      <c r="A460" s="555" t="s">
        <v>27</v>
      </c>
      <c r="B460" s="556"/>
      <c r="C460" s="134"/>
      <c r="D460" s="104">
        <f>SUM(D459:D459)</f>
        <v>703000</v>
      </c>
      <c r="E460" s="685"/>
      <c r="F460" s="685"/>
      <c r="G460" s="104">
        <f>SUM(G459)</f>
        <v>741974.98</v>
      </c>
      <c r="H460" s="237"/>
      <c r="I460" s="84"/>
      <c r="J460" s="142">
        <f>SUM(J459:J459)</f>
        <v>0</v>
      </c>
      <c r="L460" s="2"/>
      <c r="M460" s="2"/>
      <c r="N460" s="2"/>
      <c r="O460" s="2"/>
    </row>
    <row r="461" spans="1:15" s="5" customFormat="1" ht="19.5" customHeight="1" x14ac:dyDescent="0.25">
      <c r="A461" s="635">
        <v>3</v>
      </c>
      <c r="B461" s="633" t="s">
        <v>205</v>
      </c>
      <c r="C461" s="252" t="s">
        <v>12</v>
      </c>
      <c r="D461" s="252">
        <v>695400</v>
      </c>
      <c r="E461" s="502" t="s">
        <v>452</v>
      </c>
      <c r="F461" s="686" t="s">
        <v>431</v>
      </c>
      <c r="G461" s="686">
        <v>13366049.26</v>
      </c>
      <c r="H461" s="493">
        <v>42979</v>
      </c>
      <c r="I461" s="255"/>
      <c r="J461" s="252"/>
      <c r="L461" s="7"/>
      <c r="M461" s="7"/>
      <c r="N461" s="7"/>
      <c r="O461" s="7"/>
    </row>
    <row r="462" spans="1:15" s="5" customFormat="1" ht="15" customHeight="1" x14ac:dyDescent="0.25">
      <c r="A462" s="624"/>
      <c r="B462" s="626"/>
      <c r="C462" s="258" t="s">
        <v>8</v>
      </c>
      <c r="D462" s="259">
        <v>1830000</v>
      </c>
      <c r="E462" s="503"/>
      <c r="F462" s="687"/>
      <c r="G462" s="687"/>
      <c r="H462" s="494"/>
      <c r="I462" s="330"/>
      <c r="J462" s="327"/>
      <c r="L462" s="7"/>
      <c r="M462" s="7"/>
      <c r="N462" s="7"/>
      <c r="O462" s="7"/>
    </row>
    <row r="463" spans="1:15" s="5" customFormat="1" ht="15" customHeight="1" x14ac:dyDescent="0.25">
      <c r="A463" s="624"/>
      <c r="B463" s="626"/>
      <c r="C463" s="258" t="s">
        <v>23</v>
      </c>
      <c r="D463" s="259">
        <v>3568500</v>
      </c>
      <c r="E463" s="503"/>
      <c r="F463" s="687"/>
      <c r="G463" s="687"/>
      <c r="H463" s="494"/>
      <c r="I463" s="330"/>
      <c r="J463" s="327"/>
      <c r="L463" s="7"/>
      <c r="M463" s="7"/>
      <c r="N463" s="7"/>
      <c r="O463" s="7"/>
    </row>
    <row r="464" spans="1:15" s="6" customFormat="1" ht="16.5" outlineLevel="1" x14ac:dyDescent="0.25">
      <c r="A464" s="636"/>
      <c r="B464" s="634"/>
      <c r="C464" s="98" t="s">
        <v>24</v>
      </c>
      <c r="D464" s="97">
        <v>4900000</v>
      </c>
      <c r="E464" s="504"/>
      <c r="F464" s="688"/>
      <c r="G464" s="688"/>
      <c r="H464" s="495"/>
      <c r="I464" s="257"/>
      <c r="J464" s="258"/>
      <c r="L464" s="2"/>
      <c r="M464" s="2"/>
      <c r="N464" s="2"/>
      <c r="O464" s="2"/>
    </row>
    <row r="465" spans="1:15" s="6" customFormat="1" ht="17.25" outlineLevel="1" thickBot="1" x14ac:dyDescent="0.3">
      <c r="A465" s="547" t="s">
        <v>27</v>
      </c>
      <c r="B465" s="548"/>
      <c r="C465" s="132"/>
      <c r="D465" s="104">
        <f>SUM(D461:D464)</f>
        <v>10993900</v>
      </c>
      <c r="E465" s="473"/>
      <c r="F465" s="474"/>
      <c r="G465" s="109">
        <f>SUM(G461)</f>
        <v>13366049.26</v>
      </c>
      <c r="H465" s="230"/>
      <c r="I465" s="89"/>
      <c r="J465" s="60">
        <f>SUM(J461:J464)</f>
        <v>0</v>
      </c>
      <c r="L465" s="2"/>
      <c r="M465" s="2"/>
      <c r="N465" s="2"/>
      <c r="O465" s="2"/>
    </row>
    <row r="466" spans="1:15" s="5" customFormat="1" ht="16.5" x14ac:dyDescent="0.25">
      <c r="A466" s="635">
        <v>4</v>
      </c>
      <c r="B466" s="633" t="s">
        <v>207</v>
      </c>
      <c r="C466" s="252" t="s">
        <v>8</v>
      </c>
      <c r="D466" s="252">
        <v>1337500</v>
      </c>
      <c r="E466" s="502" t="s">
        <v>452</v>
      </c>
      <c r="F466" s="502" t="s">
        <v>431</v>
      </c>
      <c r="G466" s="686">
        <v>3438134.14</v>
      </c>
      <c r="H466" s="493">
        <v>42979</v>
      </c>
      <c r="I466" s="255"/>
      <c r="J466" s="252"/>
      <c r="L466" s="7"/>
      <c r="M466" s="7"/>
      <c r="N466" s="7"/>
      <c r="O466" s="7"/>
    </row>
    <row r="467" spans="1:15" s="6" customFormat="1" ht="16.5" outlineLevel="1" x14ac:dyDescent="0.25">
      <c r="A467" s="636"/>
      <c r="B467" s="634"/>
      <c r="C467" s="98" t="s">
        <v>9</v>
      </c>
      <c r="D467" s="97">
        <v>347750</v>
      </c>
      <c r="E467" s="504"/>
      <c r="F467" s="504"/>
      <c r="G467" s="688"/>
      <c r="H467" s="495"/>
      <c r="I467" s="257"/>
      <c r="J467" s="258"/>
      <c r="L467" s="2"/>
      <c r="M467" s="2"/>
      <c r="N467" s="2"/>
      <c r="O467" s="2"/>
    </row>
    <row r="468" spans="1:15" s="6" customFormat="1" ht="17.25" outlineLevel="1" thickBot="1" x14ac:dyDescent="0.3">
      <c r="A468" s="547" t="s">
        <v>27</v>
      </c>
      <c r="B468" s="548"/>
      <c r="C468" s="132"/>
      <c r="D468" s="104">
        <f>SUM(D466:D467)</f>
        <v>1685250</v>
      </c>
      <c r="E468" s="455"/>
      <c r="F468" s="484"/>
      <c r="G468" s="476">
        <f>SUM(G466)</f>
        <v>3438134.14</v>
      </c>
      <c r="H468" s="230"/>
      <c r="I468" s="89"/>
      <c r="J468" s="60">
        <f>SUM(J466:J467)</f>
        <v>0</v>
      </c>
      <c r="L468" s="2"/>
      <c r="M468" s="2"/>
      <c r="N468" s="2"/>
      <c r="O468" s="2"/>
    </row>
    <row r="469" spans="1:15" s="5" customFormat="1" ht="16.5" x14ac:dyDescent="0.25">
      <c r="A469" s="635">
        <v>5</v>
      </c>
      <c r="B469" s="633" t="s">
        <v>208</v>
      </c>
      <c r="C469" s="252" t="s">
        <v>12</v>
      </c>
      <c r="D469" s="252">
        <v>781850</v>
      </c>
      <c r="E469" s="502" t="s">
        <v>452</v>
      </c>
      <c r="F469" s="502" t="s">
        <v>431</v>
      </c>
      <c r="G469" s="686">
        <v>1762058.25</v>
      </c>
      <c r="H469" s="493">
        <v>42979</v>
      </c>
      <c r="I469" s="255"/>
      <c r="J469" s="252"/>
      <c r="L469" s="7"/>
      <c r="M469" s="7"/>
      <c r="N469" s="7"/>
      <c r="O469" s="7"/>
    </row>
    <row r="470" spans="1:15" s="6" customFormat="1" ht="16.5" outlineLevel="1" x14ac:dyDescent="0.25">
      <c r="A470" s="636"/>
      <c r="B470" s="634"/>
      <c r="C470" s="98" t="s">
        <v>9</v>
      </c>
      <c r="D470" s="97">
        <v>534950</v>
      </c>
      <c r="E470" s="504"/>
      <c r="F470" s="504"/>
      <c r="G470" s="688"/>
      <c r="H470" s="495"/>
      <c r="I470" s="257"/>
      <c r="J470" s="258"/>
      <c r="L470" s="2"/>
      <c r="M470" s="2"/>
      <c r="N470" s="2"/>
      <c r="O470" s="2"/>
    </row>
    <row r="471" spans="1:15" s="6" customFormat="1" ht="17.25" outlineLevel="1" thickBot="1" x14ac:dyDescent="0.3">
      <c r="A471" s="547" t="s">
        <v>27</v>
      </c>
      <c r="B471" s="548"/>
      <c r="C471" s="132"/>
      <c r="D471" s="104">
        <f>SUM(D469:D470)</f>
        <v>1316800</v>
      </c>
      <c r="E471" s="460"/>
      <c r="F471" s="474"/>
      <c r="G471" s="104">
        <f>SUM(G469)</f>
        <v>1762058.25</v>
      </c>
      <c r="H471" s="230"/>
      <c r="I471" s="89"/>
      <c r="J471" s="60">
        <f>SUM(J469:J470)</f>
        <v>0</v>
      </c>
      <c r="L471" s="2"/>
      <c r="M471" s="2"/>
      <c r="N471" s="2"/>
      <c r="O471" s="2"/>
    </row>
    <row r="472" spans="1:15" s="5" customFormat="1" ht="16.5" x14ac:dyDescent="0.25">
      <c r="A472" s="635">
        <v>6</v>
      </c>
      <c r="B472" s="633" t="s">
        <v>250</v>
      </c>
      <c r="C472" s="252" t="s">
        <v>9</v>
      </c>
      <c r="D472" s="272">
        <v>345150</v>
      </c>
      <c r="E472" s="502" t="s">
        <v>452</v>
      </c>
      <c r="F472" s="502" t="s">
        <v>431</v>
      </c>
      <c r="G472" s="686">
        <v>5175535.5199999996</v>
      </c>
      <c r="H472" s="493">
        <v>42979</v>
      </c>
      <c r="I472" s="255"/>
      <c r="J472" s="272"/>
      <c r="L472" s="7"/>
      <c r="M472" s="7"/>
      <c r="N472" s="7"/>
      <c r="O472" s="7"/>
    </row>
    <row r="473" spans="1:15" s="6" customFormat="1" ht="16.5" outlineLevel="1" x14ac:dyDescent="0.25">
      <c r="A473" s="636"/>
      <c r="B473" s="634"/>
      <c r="C473" s="258" t="s">
        <v>23</v>
      </c>
      <c r="D473" s="258">
        <v>2588630</v>
      </c>
      <c r="E473" s="504"/>
      <c r="F473" s="504"/>
      <c r="G473" s="687"/>
      <c r="H473" s="494"/>
      <c r="I473" s="257"/>
      <c r="J473" s="258"/>
      <c r="L473" s="2"/>
      <c r="M473" s="2"/>
      <c r="N473" s="2"/>
      <c r="O473" s="2"/>
    </row>
    <row r="474" spans="1:15" s="6" customFormat="1" ht="17.25" customHeight="1" outlineLevel="1" thickBot="1" x14ac:dyDescent="0.3">
      <c r="A474" s="645" t="s">
        <v>27</v>
      </c>
      <c r="B474" s="646"/>
      <c r="C474" s="132"/>
      <c r="D474" s="104">
        <f>SUM(D472:D473)</f>
        <v>2933780</v>
      </c>
      <c r="E474" s="473"/>
      <c r="F474" s="474"/>
      <c r="G474" s="104">
        <f>SUM(G472)</f>
        <v>5175535.5199999996</v>
      </c>
      <c r="H474" s="230"/>
      <c r="I474" s="89"/>
      <c r="J474" s="60">
        <f>SUM(J472:J473)</f>
        <v>0</v>
      </c>
      <c r="L474" s="2"/>
      <c r="M474" s="2"/>
      <c r="N474" s="2"/>
      <c r="O474" s="2"/>
    </row>
    <row r="475" spans="1:15" s="5" customFormat="1" ht="49.5" x14ac:dyDescent="0.25">
      <c r="A475" s="623">
        <v>7</v>
      </c>
      <c r="B475" s="625" t="s">
        <v>249</v>
      </c>
      <c r="C475" s="252" t="s">
        <v>12</v>
      </c>
      <c r="D475" s="252">
        <v>467400</v>
      </c>
      <c r="E475" s="455" t="s">
        <v>452</v>
      </c>
      <c r="F475" s="454" t="s">
        <v>431</v>
      </c>
      <c r="G475" s="466">
        <v>850713.99</v>
      </c>
      <c r="H475" s="452">
        <v>42979</v>
      </c>
      <c r="I475" s="255"/>
      <c r="J475" s="252"/>
      <c r="L475" s="7"/>
      <c r="M475" s="7"/>
      <c r="N475" s="7"/>
      <c r="O475" s="7"/>
    </row>
    <row r="476" spans="1:15" s="6" customFormat="1" ht="22.5" customHeight="1" outlineLevel="1" x14ac:dyDescent="0.25">
      <c r="A476" s="624"/>
      <c r="B476" s="626"/>
      <c r="C476" s="417" t="s">
        <v>9</v>
      </c>
      <c r="D476" s="418">
        <v>319800</v>
      </c>
      <c r="E476" s="258"/>
      <c r="F476" s="336"/>
      <c r="G476" s="457"/>
      <c r="H476" s="257"/>
      <c r="I476" s="257"/>
      <c r="J476" s="258"/>
      <c r="L476" s="2"/>
      <c r="M476" s="2"/>
      <c r="N476" s="2"/>
      <c r="O476" s="2"/>
    </row>
    <row r="477" spans="1:15" s="6" customFormat="1" ht="17.25" customHeight="1" outlineLevel="1" thickBot="1" x14ac:dyDescent="0.3">
      <c r="A477" s="627" t="s">
        <v>27</v>
      </c>
      <c r="B477" s="628"/>
      <c r="C477" s="132"/>
      <c r="D477" s="104">
        <f>SUM(D475:D476)</f>
        <v>787200</v>
      </c>
      <c r="E477" s="473"/>
      <c r="F477" s="474"/>
      <c r="G477" s="104">
        <f>SUM(G475)</f>
        <v>850713.99</v>
      </c>
      <c r="H477" s="230"/>
      <c r="I477" s="89"/>
      <c r="J477" s="60">
        <f>SUM(J475:J476)</f>
        <v>0</v>
      </c>
      <c r="L477" s="2"/>
      <c r="M477" s="2"/>
      <c r="N477" s="2"/>
      <c r="O477" s="2"/>
    </row>
    <row r="478" spans="1:15" s="5" customFormat="1" ht="49.5" x14ac:dyDescent="0.25">
      <c r="A478" s="623">
        <v>8</v>
      </c>
      <c r="B478" s="625" t="s">
        <v>209</v>
      </c>
      <c r="C478" s="252" t="s">
        <v>9</v>
      </c>
      <c r="D478" s="252">
        <v>319150</v>
      </c>
      <c r="E478" s="455" t="s">
        <v>452</v>
      </c>
      <c r="F478" s="454" t="s">
        <v>431</v>
      </c>
      <c r="G478" s="466">
        <v>1729053.02</v>
      </c>
      <c r="H478" s="255">
        <v>42979</v>
      </c>
      <c r="I478" s="255"/>
      <c r="J478" s="252"/>
      <c r="L478" s="7"/>
      <c r="M478" s="7"/>
      <c r="N478" s="7"/>
      <c r="O478" s="7"/>
    </row>
    <row r="479" spans="1:15" s="5" customFormat="1" ht="15" customHeight="1" x14ac:dyDescent="0.25">
      <c r="A479" s="629"/>
      <c r="B479" s="630"/>
      <c r="C479" s="258" t="s">
        <v>248</v>
      </c>
      <c r="D479" s="258">
        <v>4440000</v>
      </c>
      <c r="E479" s="258"/>
      <c r="F479" s="258"/>
      <c r="G479" s="258"/>
      <c r="H479" s="257"/>
      <c r="I479" s="257"/>
      <c r="J479" s="258"/>
      <c r="L479" s="7"/>
      <c r="M479" s="7"/>
      <c r="N479" s="7"/>
      <c r="O479" s="7"/>
    </row>
    <row r="480" spans="1:15" s="5" customFormat="1" ht="16.5" x14ac:dyDescent="0.25">
      <c r="A480" s="624"/>
      <c r="B480" s="626"/>
      <c r="C480" s="258" t="s">
        <v>11</v>
      </c>
      <c r="D480" s="258">
        <v>100000</v>
      </c>
      <c r="E480" s="258"/>
      <c r="F480" s="258"/>
      <c r="G480" s="258"/>
      <c r="H480" s="257"/>
      <c r="I480" s="257"/>
      <c r="J480" s="258"/>
      <c r="L480" s="7"/>
      <c r="M480" s="7"/>
      <c r="N480" s="7"/>
      <c r="O480" s="7"/>
    </row>
    <row r="481" spans="1:15" s="6" customFormat="1" ht="17.25" outlineLevel="1" thickBot="1" x14ac:dyDescent="0.3">
      <c r="A481" s="555" t="s">
        <v>27</v>
      </c>
      <c r="B481" s="556"/>
      <c r="C481" s="134"/>
      <c r="D481" s="104">
        <f>SUM(D478:D480)</f>
        <v>4859150</v>
      </c>
      <c r="E481" s="239"/>
      <c r="F481" s="239"/>
      <c r="G481" s="104">
        <f>SUM(G478:G480)</f>
        <v>1729053.02</v>
      </c>
      <c r="H481" s="237"/>
      <c r="I481" s="84"/>
      <c r="J481" s="142">
        <f>SUM(J478:J478)</f>
        <v>0</v>
      </c>
      <c r="L481" s="2"/>
      <c r="M481" s="2"/>
      <c r="N481" s="2"/>
      <c r="O481" s="2"/>
    </row>
    <row r="482" spans="1:15" s="5" customFormat="1" ht="25.5" customHeight="1" x14ac:dyDescent="0.25">
      <c r="A482" s="648">
        <v>9</v>
      </c>
      <c r="B482" s="558" t="s">
        <v>206</v>
      </c>
      <c r="C482" s="252" t="s">
        <v>23</v>
      </c>
      <c r="D482" s="252">
        <v>2600000</v>
      </c>
      <c r="E482" s="252"/>
      <c r="F482" s="252"/>
      <c r="G482" s="254"/>
      <c r="H482" s="255"/>
      <c r="I482" s="255"/>
      <c r="J482" s="252"/>
      <c r="L482" s="7"/>
      <c r="M482" s="7"/>
      <c r="N482" s="7"/>
      <c r="O482" s="7"/>
    </row>
    <row r="483" spans="1:15" s="6" customFormat="1" ht="25.5" customHeight="1" outlineLevel="1" x14ac:dyDescent="0.25">
      <c r="A483" s="649"/>
      <c r="B483" s="559"/>
      <c r="C483" s="258" t="s">
        <v>11</v>
      </c>
      <c r="D483" s="258">
        <v>100000</v>
      </c>
      <c r="E483" s="454"/>
      <c r="F483" s="454"/>
      <c r="G483" s="265"/>
      <c r="H483" s="257"/>
      <c r="I483" s="257"/>
      <c r="J483" s="258"/>
      <c r="L483" s="2"/>
      <c r="M483" s="2"/>
      <c r="N483" s="2"/>
      <c r="O483" s="2"/>
    </row>
    <row r="484" spans="1:15" s="6" customFormat="1" ht="17.25" outlineLevel="1" thickBot="1" x14ac:dyDescent="0.3">
      <c r="A484" s="507" t="s">
        <v>27</v>
      </c>
      <c r="B484" s="508"/>
      <c r="C484" s="132"/>
      <c r="D484" s="104">
        <f>SUM(D482:D483)</f>
        <v>2700000</v>
      </c>
      <c r="E484" s="157"/>
      <c r="F484" s="157"/>
      <c r="G484" s="105">
        <f>SUM(G482:G483)</f>
        <v>0</v>
      </c>
      <c r="H484" s="230"/>
      <c r="I484" s="89"/>
      <c r="J484" s="60">
        <f>SUM(J482:J483)</f>
        <v>0</v>
      </c>
      <c r="L484" s="2"/>
      <c r="M484" s="2"/>
      <c r="N484" s="2"/>
      <c r="O484" s="2"/>
    </row>
    <row r="485" spans="1:15" s="6" customFormat="1" ht="17.25" customHeight="1" outlineLevel="1" thickBot="1" x14ac:dyDescent="0.3">
      <c r="A485" s="637" t="s">
        <v>169</v>
      </c>
      <c r="B485" s="638"/>
      <c r="C485" s="408"/>
      <c r="D485" s="124">
        <v>1700000</v>
      </c>
      <c r="E485" s="125"/>
      <c r="F485" s="158"/>
      <c r="G485" s="124">
        <v>0</v>
      </c>
      <c r="H485" s="159"/>
      <c r="I485" s="129"/>
      <c r="J485" s="124"/>
      <c r="L485" s="2"/>
      <c r="M485" s="2"/>
      <c r="N485" s="2"/>
      <c r="O485" s="2"/>
    </row>
    <row r="486" spans="1:15" s="6" customFormat="1" ht="17.25" outlineLevel="1" thickBot="1" x14ac:dyDescent="0.3">
      <c r="A486" s="513" t="s">
        <v>28</v>
      </c>
      <c r="B486" s="514"/>
      <c r="C486" s="160"/>
      <c r="D486" s="48">
        <f>D458+D460+D465+D468+D471+D474+D485+D477+D481+D484</f>
        <v>28125630</v>
      </c>
      <c r="E486" s="48">
        <f>E458+E460+E465+E468+E471+E474+E485+E477+E484</f>
        <v>0</v>
      </c>
      <c r="F486" s="48">
        <f>F458+F460+F465+F468+F471+F474+F485+F477+F484</f>
        <v>0</v>
      </c>
      <c r="G486" s="48">
        <f>G458+G460+G465+G468+G471+G474+G477+G481+G485+G484</f>
        <v>29431481.729999997</v>
      </c>
      <c r="H486" s="48">
        <f t="shared" ref="H486:J486" si="23">H458+H460+H465+H468+H471+H474+H485+H477+H484</f>
        <v>0</v>
      </c>
      <c r="I486" s="48">
        <f t="shared" si="23"/>
        <v>0</v>
      </c>
      <c r="J486" s="48">
        <f t="shared" si="23"/>
        <v>0</v>
      </c>
      <c r="L486" s="2"/>
      <c r="M486" s="2"/>
      <c r="N486" s="2"/>
      <c r="O486" s="2"/>
    </row>
    <row r="487" spans="1:15" s="5" customFormat="1" ht="30.75" customHeight="1" thickBot="1" x14ac:dyDescent="0.3">
      <c r="A487" s="643" t="s">
        <v>41</v>
      </c>
      <c r="B487" s="644"/>
      <c r="C487" s="644"/>
      <c r="D487" s="644"/>
      <c r="E487" s="644"/>
      <c r="F487" s="644"/>
      <c r="G487" s="644"/>
      <c r="H487" s="644"/>
      <c r="I487" s="644"/>
      <c r="J487" s="644"/>
      <c r="L487" s="7"/>
      <c r="M487" s="7"/>
      <c r="N487" s="7"/>
      <c r="O487" s="7"/>
    </row>
    <row r="488" spans="1:15" s="4" customFormat="1" ht="15.75" customHeight="1" x14ac:dyDescent="0.25">
      <c r="A488" s="515">
        <v>1</v>
      </c>
      <c r="B488" s="532" t="s">
        <v>210</v>
      </c>
      <c r="C488" s="253" t="s">
        <v>12</v>
      </c>
      <c r="D488" s="252">
        <v>1290050</v>
      </c>
      <c r="E488" s="505" t="s">
        <v>512</v>
      </c>
      <c r="F488" s="253"/>
      <c r="G488" s="254"/>
      <c r="H488" s="255"/>
      <c r="I488" s="255"/>
      <c r="J488" s="252"/>
      <c r="L488" s="18"/>
      <c r="M488" s="14"/>
      <c r="N488" s="14"/>
      <c r="O488" s="14"/>
    </row>
    <row r="489" spans="1:15" s="34" customFormat="1" ht="17.25" customHeight="1" x14ac:dyDescent="0.25">
      <c r="A489" s="516"/>
      <c r="B489" s="533"/>
      <c r="C489" s="256" t="s">
        <v>10</v>
      </c>
      <c r="D489" s="258">
        <v>611550</v>
      </c>
      <c r="E489" s="518"/>
      <c r="F489" s="256"/>
      <c r="G489" s="258"/>
      <c r="H489" s="257"/>
      <c r="I489" s="257"/>
      <c r="J489" s="258"/>
      <c r="L489" s="18"/>
      <c r="M489" s="14"/>
      <c r="N489" s="14"/>
      <c r="O489" s="14"/>
    </row>
    <row r="490" spans="1:15" s="34" customFormat="1" ht="18.75" customHeight="1" x14ac:dyDescent="0.25">
      <c r="A490" s="517"/>
      <c r="B490" s="534"/>
      <c r="C490" s="276" t="s">
        <v>24</v>
      </c>
      <c r="D490" s="279">
        <v>7350000</v>
      </c>
      <c r="E490" s="506"/>
      <c r="F490" s="276"/>
      <c r="G490" s="324"/>
      <c r="H490" s="278"/>
      <c r="I490" s="278"/>
      <c r="J490" s="279"/>
      <c r="L490" s="18"/>
      <c r="M490" s="14"/>
      <c r="N490" s="14"/>
      <c r="O490" s="14"/>
    </row>
    <row r="491" spans="1:15" ht="17.25" outlineLevel="1" thickBot="1" x14ac:dyDescent="0.3">
      <c r="A491" s="535" t="s">
        <v>27</v>
      </c>
      <c r="B491" s="536"/>
      <c r="C491" s="108"/>
      <c r="D491" s="109">
        <f>SUM(D488:D490)</f>
        <v>9251600</v>
      </c>
      <c r="E491" s="78"/>
      <c r="F491" s="78"/>
      <c r="G491" s="109">
        <f>SUM(G488:G490)</f>
        <v>0</v>
      </c>
      <c r="H491" s="86"/>
      <c r="I491" s="84"/>
      <c r="J491" s="109">
        <f t="shared" ref="J491" si="24">SUM(J488:J490)</f>
        <v>0</v>
      </c>
      <c r="L491" s="16"/>
    </row>
    <row r="492" spans="1:15" s="4" customFormat="1" ht="19.5" customHeight="1" x14ac:dyDescent="0.25">
      <c r="A492" s="515">
        <v>2</v>
      </c>
      <c r="B492" s="647" t="s">
        <v>211</v>
      </c>
      <c r="C492" s="253" t="s">
        <v>12</v>
      </c>
      <c r="D492" s="252">
        <v>863550</v>
      </c>
      <c r="E492" s="505" t="s">
        <v>512</v>
      </c>
      <c r="F492" s="253"/>
      <c r="G492" s="254"/>
      <c r="H492" s="255"/>
      <c r="I492" s="255"/>
      <c r="J492" s="252"/>
      <c r="L492" s="16"/>
      <c r="M492" s="13"/>
      <c r="N492" s="14"/>
      <c r="O492" s="14"/>
    </row>
    <row r="493" spans="1:15" s="34" customFormat="1" ht="19.5" customHeight="1" x14ac:dyDescent="0.25">
      <c r="A493" s="516"/>
      <c r="B493" s="497"/>
      <c r="C493" s="256" t="s">
        <v>10</v>
      </c>
      <c r="D493" s="258">
        <v>409050</v>
      </c>
      <c r="E493" s="518"/>
      <c r="F493" s="256"/>
      <c r="G493" s="258"/>
      <c r="H493" s="257"/>
      <c r="I493" s="257"/>
      <c r="J493" s="258"/>
      <c r="L493" s="16"/>
      <c r="M493" s="13"/>
      <c r="N493" s="14"/>
      <c r="O493" s="14"/>
    </row>
    <row r="494" spans="1:15" s="34" customFormat="1" ht="17.25" customHeight="1" x14ac:dyDescent="0.25">
      <c r="A494" s="517"/>
      <c r="B494" s="498"/>
      <c r="C494" s="276" t="s">
        <v>24</v>
      </c>
      <c r="D494" s="258">
        <v>5355000</v>
      </c>
      <c r="E494" s="506"/>
      <c r="F494" s="256"/>
      <c r="G494" s="258"/>
      <c r="H494" s="257"/>
      <c r="I494" s="257"/>
      <c r="J494" s="258"/>
      <c r="L494" s="16"/>
      <c r="M494" s="13"/>
      <c r="N494" s="14"/>
      <c r="O494" s="14"/>
    </row>
    <row r="495" spans="1:15" ht="17.25" outlineLevel="1" thickBot="1" x14ac:dyDescent="0.3">
      <c r="A495" s="507" t="s">
        <v>27</v>
      </c>
      <c r="B495" s="508"/>
      <c r="C495" s="103"/>
      <c r="D495" s="104">
        <f>SUM(D492:D494)</f>
        <v>6627600</v>
      </c>
      <c r="E495" s="74"/>
      <c r="F495" s="74"/>
      <c r="G495" s="104">
        <f>SUM(G492:G494)</f>
        <v>0</v>
      </c>
      <c r="H495" s="87"/>
      <c r="I495" s="89"/>
      <c r="J495" s="104">
        <f t="shared" ref="J495" si="25">SUM(J492:J494)</f>
        <v>0</v>
      </c>
      <c r="L495" s="16"/>
    </row>
    <row r="496" spans="1:15" s="4" customFormat="1" ht="18" customHeight="1" x14ac:dyDescent="0.25">
      <c r="A496" s="515">
        <v>3</v>
      </c>
      <c r="B496" s="496" t="s">
        <v>212</v>
      </c>
      <c r="C496" s="253" t="s">
        <v>23</v>
      </c>
      <c r="D496" s="252">
        <v>5070000</v>
      </c>
      <c r="E496" s="253"/>
      <c r="F496" s="253"/>
      <c r="G496" s="254"/>
      <c r="H496" s="255"/>
      <c r="I496" s="255"/>
      <c r="J496" s="252"/>
      <c r="L496" s="16"/>
      <c r="M496" s="14"/>
      <c r="N496" s="14"/>
      <c r="O496" s="14"/>
    </row>
    <row r="497" spans="1:15" s="34" customFormat="1" ht="18" customHeight="1" x14ac:dyDescent="0.25">
      <c r="A497" s="517"/>
      <c r="B497" s="498"/>
      <c r="C497" s="276" t="s">
        <v>11</v>
      </c>
      <c r="D497" s="279">
        <v>100000</v>
      </c>
      <c r="E497" s="276"/>
      <c r="F497" s="276"/>
      <c r="G497" s="324"/>
      <c r="H497" s="278"/>
      <c r="I497" s="278"/>
      <c r="J497" s="279"/>
      <c r="L497" s="16"/>
      <c r="M497" s="14"/>
      <c r="N497" s="14"/>
      <c r="O497" s="14"/>
    </row>
    <row r="498" spans="1:15" ht="17.25" outlineLevel="1" thickBot="1" x14ac:dyDescent="0.3">
      <c r="A498" s="507" t="s">
        <v>27</v>
      </c>
      <c r="B498" s="508"/>
      <c r="C498" s="103"/>
      <c r="D498" s="104">
        <f>SUM(D496:D497)</f>
        <v>5170000</v>
      </c>
      <c r="E498" s="74"/>
      <c r="F498" s="74"/>
      <c r="G498" s="104">
        <f>SUM(G496:G497)</f>
        <v>0</v>
      </c>
      <c r="H498" s="74"/>
      <c r="I498" s="89"/>
      <c r="J498" s="104">
        <f t="shared" ref="J498" si="26">SUM(J496:J497)</f>
        <v>0</v>
      </c>
      <c r="L498" s="16"/>
    </row>
    <row r="499" spans="1:15" s="4" customFormat="1" ht="16.5" x14ac:dyDescent="0.25">
      <c r="A499" s="511">
        <v>4</v>
      </c>
      <c r="B499" s="509" t="s">
        <v>213</v>
      </c>
      <c r="C499" s="253" t="s">
        <v>10</v>
      </c>
      <c r="D499" s="252">
        <v>408600</v>
      </c>
      <c r="E499" s="505" t="s">
        <v>512</v>
      </c>
      <c r="F499" s="253"/>
      <c r="G499" s="254"/>
      <c r="H499" s="255"/>
      <c r="I499" s="255"/>
      <c r="J499" s="252"/>
      <c r="L499" s="18"/>
      <c r="M499" s="14"/>
      <c r="N499" s="14"/>
      <c r="O499" s="14"/>
    </row>
    <row r="500" spans="1:15" ht="21" customHeight="1" outlineLevel="1" x14ac:dyDescent="0.25">
      <c r="A500" s="512"/>
      <c r="B500" s="510"/>
      <c r="C500" s="98" t="s">
        <v>24</v>
      </c>
      <c r="D500" s="97">
        <v>4900000</v>
      </c>
      <c r="E500" s="506"/>
      <c r="F500" s="256"/>
      <c r="G500" s="168"/>
      <c r="H500" s="257"/>
      <c r="I500" s="257"/>
      <c r="J500" s="258"/>
      <c r="L500" s="16"/>
    </row>
    <row r="501" spans="1:15" ht="17.25" outlineLevel="1" thickBot="1" x14ac:dyDescent="0.3">
      <c r="A501" s="507" t="s">
        <v>27</v>
      </c>
      <c r="B501" s="508"/>
      <c r="C501" s="103"/>
      <c r="D501" s="104">
        <f>SUM(D499:D500)</f>
        <v>5308600</v>
      </c>
      <c r="E501" s="74"/>
      <c r="F501" s="74"/>
      <c r="G501" s="104">
        <f>SUM(G499:G500)</f>
        <v>0</v>
      </c>
      <c r="H501" s="87"/>
      <c r="I501" s="89"/>
      <c r="J501" s="104">
        <f t="shared" ref="J501" si="27">SUM(J499:J500)</f>
        <v>0</v>
      </c>
      <c r="L501" s="16"/>
    </row>
    <row r="502" spans="1:15" s="6" customFormat="1" ht="19.5" customHeight="1" outlineLevel="1" thickBot="1" x14ac:dyDescent="0.3">
      <c r="A502" s="123"/>
      <c r="B502" s="564" t="s">
        <v>60</v>
      </c>
      <c r="C502" s="565"/>
      <c r="D502" s="124">
        <v>900000</v>
      </c>
      <c r="E502" s="125"/>
      <c r="F502" s="126"/>
      <c r="G502" s="127"/>
      <c r="H502" s="128"/>
      <c r="I502" s="129"/>
      <c r="J502" s="124"/>
      <c r="L502" s="2"/>
      <c r="M502" s="2"/>
      <c r="N502" s="2"/>
      <c r="O502" s="2"/>
    </row>
    <row r="503" spans="1:15" ht="17.25" outlineLevel="1" thickBot="1" x14ac:dyDescent="0.3">
      <c r="A503" s="589" t="s">
        <v>28</v>
      </c>
      <c r="B503" s="590"/>
      <c r="C503" s="151"/>
      <c r="D503" s="152">
        <f>D501+D498+D495+D491+D502</f>
        <v>27257800</v>
      </c>
      <c r="E503" s="152">
        <f t="shared" ref="E503:J503" si="28">E501+E498+E495+E491+E502</f>
        <v>0</v>
      </c>
      <c r="F503" s="152">
        <f t="shared" si="28"/>
        <v>0</v>
      </c>
      <c r="G503" s="152">
        <f t="shared" si="28"/>
        <v>0</v>
      </c>
      <c r="H503" s="152">
        <f t="shared" si="28"/>
        <v>0</v>
      </c>
      <c r="I503" s="152">
        <f t="shared" si="28"/>
        <v>0</v>
      </c>
      <c r="J503" s="152">
        <f t="shared" si="28"/>
        <v>0</v>
      </c>
      <c r="L503" s="16"/>
    </row>
    <row r="504" spans="1:15" s="4" customFormat="1" ht="27.75" customHeight="1" thickBot="1" x14ac:dyDescent="0.3">
      <c r="A504" s="530" t="s">
        <v>42</v>
      </c>
      <c r="B504" s="531"/>
      <c r="C504" s="531"/>
      <c r="D504" s="531"/>
      <c r="E504" s="531"/>
      <c r="F504" s="531"/>
      <c r="G504" s="531"/>
      <c r="H504" s="531"/>
      <c r="I504" s="531"/>
      <c r="J504" s="531"/>
      <c r="L504" s="16"/>
      <c r="M504" s="13"/>
      <c r="N504" s="14"/>
      <c r="O504" s="14"/>
    </row>
    <row r="505" spans="1:15" s="6" customFormat="1" ht="40.5" customHeight="1" x14ac:dyDescent="0.25">
      <c r="A505" s="244">
        <v>1</v>
      </c>
      <c r="B505" s="248" t="s">
        <v>214</v>
      </c>
      <c r="C505" s="259" t="s">
        <v>24</v>
      </c>
      <c r="D505" s="259">
        <v>3570000</v>
      </c>
      <c r="E505" s="331" t="s">
        <v>513</v>
      </c>
      <c r="F505" s="252"/>
      <c r="G505" s="261"/>
      <c r="H505" s="262"/>
      <c r="I505" s="262"/>
      <c r="J505" s="259"/>
      <c r="L505" s="7"/>
      <c r="M505" s="7"/>
      <c r="N505" s="7"/>
      <c r="O505" s="2"/>
    </row>
    <row r="506" spans="1:15" s="6" customFormat="1" ht="17.25" outlineLevel="1" thickBot="1" x14ac:dyDescent="0.3">
      <c r="A506" s="507" t="s">
        <v>27</v>
      </c>
      <c r="B506" s="508"/>
      <c r="C506" s="162"/>
      <c r="D506" s="136">
        <f>SUM(D505:D505)</f>
        <v>3570000</v>
      </c>
      <c r="E506" s="163"/>
      <c r="F506" s="157"/>
      <c r="G506" s="164">
        <f>SUM(G505:G505)</f>
        <v>0</v>
      </c>
      <c r="H506" s="87"/>
      <c r="I506" s="89"/>
      <c r="J506" s="136">
        <f>SUM(J505:J505)</f>
        <v>0</v>
      </c>
      <c r="L506" s="2"/>
      <c r="M506" s="2"/>
      <c r="N506" s="2"/>
      <c r="O506" s="2"/>
    </row>
    <row r="507" spans="1:15" s="6" customFormat="1" ht="37.5" customHeight="1" x14ac:dyDescent="0.25">
      <c r="A507" s="247">
        <v>2</v>
      </c>
      <c r="B507" s="246" t="s">
        <v>215</v>
      </c>
      <c r="C507" s="165" t="s">
        <v>24</v>
      </c>
      <c r="D507" s="166">
        <v>5900680</v>
      </c>
      <c r="E507" s="333" t="s">
        <v>513</v>
      </c>
      <c r="F507" s="267"/>
      <c r="G507" s="167"/>
      <c r="H507" s="255"/>
      <c r="I507" s="334"/>
      <c r="J507" s="267"/>
      <c r="L507" s="7"/>
      <c r="M507" s="7"/>
      <c r="N507" s="7"/>
      <c r="O507" s="2"/>
    </row>
    <row r="508" spans="1:15" s="6" customFormat="1" ht="17.25" outlineLevel="1" thickBot="1" x14ac:dyDescent="0.3">
      <c r="A508" s="507" t="s">
        <v>27</v>
      </c>
      <c r="B508" s="508"/>
      <c r="C508" s="162"/>
      <c r="D508" s="136">
        <f>SUM(D507:D507)</f>
        <v>5900680</v>
      </c>
      <c r="E508" s="163"/>
      <c r="F508" s="157"/>
      <c r="G508" s="164">
        <f>SUM(G507:G507)</f>
        <v>0</v>
      </c>
      <c r="H508" s="87"/>
      <c r="I508" s="89"/>
      <c r="J508" s="136">
        <f>SUM(J507:J507)</f>
        <v>0</v>
      </c>
      <c r="L508" s="2"/>
      <c r="M508" s="2"/>
      <c r="N508" s="2"/>
      <c r="O508" s="2"/>
    </row>
    <row r="509" spans="1:15" s="6" customFormat="1" ht="16.5" customHeight="1" x14ac:dyDescent="0.25">
      <c r="A509" s="585">
        <v>3</v>
      </c>
      <c r="B509" s="587" t="s">
        <v>216</v>
      </c>
      <c r="C509" s="165" t="s">
        <v>23</v>
      </c>
      <c r="D509" s="166">
        <v>5357300</v>
      </c>
      <c r="E509" s="499" t="s">
        <v>514</v>
      </c>
      <c r="F509" s="252"/>
      <c r="G509" s="167"/>
      <c r="H509" s="255"/>
      <c r="I509" s="255"/>
      <c r="J509" s="252"/>
      <c r="L509" s="7"/>
      <c r="M509" s="7"/>
      <c r="N509" s="7"/>
      <c r="O509" s="2"/>
    </row>
    <row r="510" spans="1:15" s="6" customFormat="1" ht="16.5" outlineLevel="1" x14ac:dyDescent="0.25">
      <c r="A510" s="586"/>
      <c r="B510" s="588"/>
      <c r="C510" s="98" t="s">
        <v>24</v>
      </c>
      <c r="D510" s="97">
        <v>7140000</v>
      </c>
      <c r="E510" s="501"/>
      <c r="F510" s="258"/>
      <c r="G510" s="168"/>
      <c r="H510" s="257"/>
      <c r="I510" s="257"/>
      <c r="J510" s="258"/>
      <c r="L510" s="2"/>
      <c r="M510" s="2"/>
      <c r="N510" s="2"/>
      <c r="O510" s="2"/>
    </row>
    <row r="511" spans="1:15" s="6" customFormat="1" ht="16.5" outlineLevel="1" x14ac:dyDescent="0.25">
      <c r="A511" s="583"/>
      <c r="B511" s="591"/>
      <c r="C511" s="150" t="s">
        <v>11</v>
      </c>
      <c r="D511" s="149">
        <v>100000</v>
      </c>
      <c r="E511" s="500"/>
      <c r="F511" s="274"/>
      <c r="G511" s="295"/>
      <c r="H511" s="296"/>
      <c r="I511" s="296"/>
      <c r="J511" s="274"/>
      <c r="L511" s="2"/>
      <c r="M511" s="2"/>
      <c r="N511" s="2"/>
      <c r="O511" s="2"/>
    </row>
    <row r="512" spans="1:15" s="6" customFormat="1" ht="17.25" outlineLevel="1" thickBot="1" x14ac:dyDescent="0.3">
      <c r="A512" s="507" t="s">
        <v>27</v>
      </c>
      <c r="B512" s="508"/>
      <c r="C512" s="162"/>
      <c r="D512" s="136">
        <f>SUM(D509:D511)</f>
        <v>12597300</v>
      </c>
      <c r="E512" s="163"/>
      <c r="F512" s="157"/>
      <c r="G512" s="164">
        <f>SUM(G509:G510)</f>
        <v>0</v>
      </c>
      <c r="H512" s="87"/>
      <c r="I512" s="89"/>
      <c r="J512" s="136">
        <f>SUM(J509:J510)</f>
        <v>0</v>
      </c>
      <c r="L512" s="2"/>
      <c r="M512" s="2"/>
      <c r="N512" s="2"/>
      <c r="O512" s="2"/>
    </row>
    <row r="513" spans="1:15" s="6" customFormat="1" ht="36.75" customHeight="1" outlineLevel="1" x14ac:dyDescent="0.25">
      <c r="A513" s="245">
        <v>4</v>
      </c>
      <c r="B513" s="243" t="s">
        <v>217</v>
      </c>
      <c r="C513" s="98" t="s">
        <v>24</v>
      </c>
      <c r="D513" s="97">
        <v>3570000</v>
      </c>
      <c r="E513" s="332" t="s">
        <v>515</v>
      </c>
      <c r="F513" s="258"/>
      <c r="G513" s="168"/>
      <c r="H513" s="257"/>
      <c r="I513" s="266"/>
      <c r="J513" s="258"/>
      <c r="L513" s="2"/>
      <c r="M513" s="2"/>
      <c r="N513" s="2"/>
      <c r="O513" s="2"/>
    </row>
    <row r="514" spans="1:15" s="6" customFormat="1" ht="17.25" outlineLevel="1" thickBot="1" x14ac:dyDescent="0.3">
      <c r="A514" s="535" t="s">
        <v>27</v>
      </c>
      <c r="B514" s="536"/>
      <c r="C514" s="150"/>
      <c r="D514" s="148">
        <f>SUM(D513:D513)</f>
        <v>3570000</v>
      </c>
      <c r="E514" s="169"/>
      <c r="F514" s="88"/>
      <c r="G514" s="170">
        <f>SUM(G513:G513)</f>
        <v>0</v>
      </c>
      <c r="H514" s="86"/>
      <c r="I514" s="84"/>
      <c r="J514" s="148">
        <f>SUM(J513:J513)</f>
        <v>0</v>
      </c>
      <c r="L514" s="2"/>
      <c r="M514" s="2"/>
      <c r="N514" s="2"/>
      <c r="O514" s="2"/>
    </row>
    <row r="515" spans="1:15" s="6" customFormat="1" ht="17.25" customHeight="1" x14ac:dyDescent="0.25">
      <c r="A515" s="585">
        <v>5</v>
      </c>
      <c r="B515" s="587" t="s">
        <v>218</v>
      </c>
      <c r="C515" s="165" t="s">
        <v>12</v>
      </c>
      <c r="D515" s="166">
        <v>561450</v>
      </c>
      <c r="E515" s="499" t="s">
        <v>516</v>
      </c>
      <c r="F515" s="252"/>
      <c r="G515" s="167"/>
      <c r="H515" s="255"/>
      <c r="I515" s="334"/>
      <c r="J515" s="267"/>
      <c r="L515" s="7"/>
      <c r="M515" s="7"/>
      <c r="N515" s="7"/>
      <c r="O515" s="2"/>
    </row>
    <row r="516" spans="1:15" s="6" customFormat="1" ht="16.5" outlineLevel="1" x14ac:dyDescent="0.25">
      <c r="A516" s="586"/>
      <c r="B516" s="588"/>
      <c r="C516" s="98" t="s">
        <v>8</v>
      </c>
      <c r="D516" s="97">
        <v>1477500</v>
      </c>
      <c r="E516" s="501"/>
      <c r="F516" s="258"/>
      <c r="G516" s="168"/>
      <c r="H516" s="257"/>
      <c r="I516" s="257"/>
      <c r="J516" s="258"/>
      <c r="L516" s="2"/>
      <c r="M516" s="2"/>
      <c r="N516" s="2"/>
      <c r="O516" s="2"/>
    </row>
    <row r="517" spans="1:15" s="9" customFormat="1" ht="16.5" outlineLevel="1" x14ac:dyDescent="0.25">
      <c r="A517" s="586"/>
      <c r="B517" s="588"/>
      <c r="C517" s="150" t="s">
        <v>9</v>
      </c>
      <c r="D517" s="149">
        <v>384150</v>
      </c>
      <c r="E517" s="501"/>
      <c r="F517" s="274"/>
      <c r="G517" s="295"/>
      <c r="H517" s="296"/>
      <c r="I517" s="296"/>
      <c r="J517" s="274"/>
      <c r="L517" s="2"/>
      <c r="M517" s="2"/>
      <c r="N517" s="2"/>
      <c r="O517" s="2"/>
    </row>
    <row r="518" spans="1:15" s="9" customFormat="1" ht="16.5" outlineLevel="1" x14ac:dyDescent="0.25">
      <c r="A518" s="583"/>
      <c r="B518" s="591"/>
      <c r="C518" s="150" t="s">
        <v>10</v>
      </c>
      <c r="D518" s="149">
        <v>265950</v>
      </c>
      <c r="E518" s="500"/>
      <c r="F518" s="274"/>
      <c r="G518" s="295"/>
      <c r="H518" s="296"/>
      <c r="I518" s="296"/>
      <c r="J518" s="274"/>
      <c r="L518" s="2"/>
      <c r="M518" s="2"/>
      <c r="N518" s="2"/>
      <c r="O518" s="2"/>
    </row>
    <row r="519" spans="1:15" s="6" customFormat="1" ht="17.25" outlineLevel="1" thickBot="1" x14ac:dyDescent="0.3">
      <c r="A519" s="507" t="s">
        <v>27</v>
      </c>
      <c r="B519" s="508"/>
      <c r="C519" s="162"/>
      <c r="D519" s="136">
        <f>SUM(D515:D518)</f>
        <v>2689050</v>
      </c>
      <c r="E519" s="163"/>
      <c r="F519" s="157"/>
      <c r="G519" s="164">
        <f>SUM(G515:G516)</f>
        <v>0</v>
      </c>
      <c r="H519" s="87"/>
      <c r="I519" s="89"/>
      <c r="J519" s="136">
        <f>SUM(J515:J516)</f>
        <v>0</v>
      </c>
      <c r="L519" s="2"/>
      <c r="M519" s="2"/>
      <c r="N519" s="2"/>
      <c r="O519" s="2"/>
    </row>
    <row r="520" spans="1:15" s="6" customFormat="1" ht="38.25" customHeight="1" x14ac:dyDescent="0.25">
      <c r="A520" s="247">
        <v>6</v>
      </c>
      <c r="B520" s="246" t="s">
        <v>219</v>
      </c>
      <c r="C520" s="165" t="s">
        <v>24</v>
      </c>
      <c r="D520" s="166">
        <v>3570000</v>
      </c>
      <c r="E520" s="335" t="s">
        <v>515</v>
      </c>
      <c r="F520" s="252"/>
      <c r="G520" s="167"/>
      <c r="H520" s="255"/>
      <c r="I520" s="255"/>
      <c r="J520" s="252"/>
      <c r="L520" s="7"/>
      <c r="M520" s="7"/>
      <c r="N520" s="7"/>
      <c r="O520" s="2"/>
    </row>
    <row r="521" spans="1:15" s="6" customFormat="1" ht="17.25" outlineLevel="1" thickBot="1" x14ac:dyDescent="0.3">
      <c r="A521" s="507" t="s">
        <v>27</v>
      </c>
      <c r="B521" s="508"/>
      <c r="C521" s="162"/>
      <c r="D521" s="136">
        <f>SUM(D520:D520)</f>
        <v>3570000</v>
      </c>
      <c r="E521" s="163"/>
      <c r="F521" s="157"/>
      <c r="G521" s="164">
        <f>SUM(G520:G520)</f>
        <v>0</v>
      </c>
      <c r="H521" s="87"/>
      <c r="I521" s="89"/>
      <c r="J521" s="136">
        <f>SUM(J520:J520)</f>
        <v>0</v>
      </c>
      <c r="L521" s="2"/>
      <c r="M521" s="2"/>
      <c r="N521" s="2"/>
      <c r="O521" s="2"/>
    </row>
    <row r="522" spans="1:15" s="6" customFormat="1" ht="40.5" customHeight="1" x14ac:dyDescent="0.25">
      <c r="A522" s="242">
        <v>7</v>
      </c>
      <c r="B522" s="243" t="s">
        <v>220</v>
      </c>
      <c r="C522" s="165" t="s">
        <v>24</v>
      </c>
      <c r="D522" s="166">
        <v>3570000</v>
      </c>
      <c r="E522" s="335" t="s">
        <v>515</v>
      </c>
      <c r="F522" s="252"/>
      <c r="G522" s="167"/>
      <c r="H522" s="255"/>
      <c r="I522" s="334"/>
      <c r="J522" s="267"/>
      <c r="L522" s="7"/>
      <c r="M522" s="7"/>
      <c r="N522" s="7"/>
      <c r="O522" s="2"/>
    </row>
    <row r="523" spans="1:15" s="6" customFormat="1" ht="17.25" outlineLevel="1" thickBot="1" x14ac:dyDescent="0.3">
      <c r="A523" s="507" t="s">
        <v>27</v>
      </c>
      <c r="B523" s="508"/>
      <c r="C523" s="162"/>
      <c r="D523" s="136">
        <f>SUM(D522:D522)</f>
        <v>3570000</v>
      </c>
      <c r="E523" s="163"/>
      <c r="F523" s="157"/>
      <c r="G523" s="164">
        <f>SUM(G522:G522)</f>
        <v>0</v>
      </c>
      <c r="H523" s="87"/>
      <c r="I523" s="89"/>
      <c r="J523" s="136">
        <f>SUM(J522:J522)</f>
        <v>0</v>
      </c>
      <c r="L523" s="2"/>
      <c r="M523" s="2"/>
      <c r="N523" s="2"/>
      <c r="O523" s="2"/>
    </row>
    <row r="524" spans="1:15" s="6" customFormat="1" ht="20.25" customHeight="1" x14ac:dyDescent="0.25">
      <c r="A524" s="585">
        <v>8</v>
      </c>
      <c r="B524" s="587" t="s">
        <v>221</v>
      </c>
      <c r="C524" s="165" t="s">
        <v>12</v>
      </c>
      <c r="D524" s="166">
        <v>664050</v>
      </c>
      <c r="E524" s="499" t="s">
        <v>516</v>
      </c>
      <c r="F524" s="252"/>
      <c r="G524" s="167"/>
      <c r="H524" s="255"/>
      <c r="I524" s="255"/>
      <c r="J524" s="252"/>
      <c r="L524" s="7"/>
      <c r="M524" s="7"/>
      <c r="N524" s="7"/>
      <c r="O524" s="2"/>
    </row>
    <row r="525" spans="1:15" s="6" customFormat="1" ht="16.5" outlineLevel="1" x14ac:dyDescent="0.25">
      <c r="A525" s="586"/>
      <c r="B525" s="588"/>
      <c r="C525" s="98" t="s">
        <v>8</v>
      </c>
      <c r="D525" s="97">
        <v>1747500</v>
      </c>
      <c r="E525" s="501"/>
      <c r="F525" s="258"/>
      <c r="G525" s="168"/>
      <c r="H525" s="257"/>
      <c r="I525" s="257"/>
      <c r="J525" s="258"/>
      <c r="L525" s="2"/>
      <c r="M525" s="2"/>
      <c r="N525" s="2"/>
      <c r="O525" s="2"/>
    </row>
    <row r="526" spans="1:15" s="6" customFormat="1" ht="16.5" outlineLevel="1" x14ac:dyDescent="0.25">
      <c r="A526" s="586"/>
      <c r="B526" s="588"/>
      <c r="C526" s="150" t="s">
        <v>9</v>
      </c>
      <c r="D526" s="149">
        <v>454350</v>
      </c>
      <c r="E526" s="501"/>
      <c r="F526" s="274"/>
      <c r="G526" s="295"/>
      <c r="H526" s="296"/>
      <c r="I526" s="296"/>
      <c r="J526" s="274"/>
      <c r="L526" s="2"/>
      <c r="M526" s="2"/>
      <c r="N526" s="2"/>
      <c r="O526" s="2"/>
    </row>
    <row r="527" spans="1:15" s="6" customFormat="1" ht="16.5" outlineLevel="1" x14ac:dyDescent="0.25">
      <c r="A527" s="583"/>
      <c r="B527" s="591"/>
      <c r="C527" s="150" t="s">
        <v>10</v>
      </c>
      <c r="D527" s="149">
        <v>314550</v>
      </c>
      <c r="E527" s="500"/>
      <c r="F527" s="274"/>
      <c r="G527" s="295"/>
      <c r="H527" s="296"/>
      <c r="I527" s="296"/>
      <c r="J527" s="274"/>
      <c r="L527" s="2"/>
      <c r="M527" s="2"/>
      <c r="N527" s="2"/>
      <c r="O527" s="2"/>
    </row>
    <row r="528" spans="1:15" s="6" customFormat="1" ht="17.25" outlineLevel="1" thickBot="1" x14ac:dyDescent="0.3">
      <c r="A528" s="507" t="s">
        <v>27</v>
      </c>
      <c r="B528" s="508"/>
      <c r="C528" s="162"/>
      <c r="D528" s="136">
        <f>SUM(D524:D527)</f>
        <v>3180450</v>
      </c>
      <c r="E528" s="163"/>
      <c r="F528" s="157"/>
      <c r="G528" s="164">
        <f>SUM(G524:G525)</f>
        <v>0</v>
      </c>
      <c r="H528" s="87"/>
      <c r="I528" s="89"/>
      <c r="J528" s="136">
        <f>SUM(J524:J525)</f>
        <v>0</v>
      </c>
      <c r="L528" s="2"/>
      <c r="M528" s="2"/>
      <c r="N528" s="2"/>
      <c r="O528" s="2"/>
    </row>
    <row r="529" spans="1:15" s="6" customFormat="1" ht="39" customHeight="1" x14ac:dyDescent="0.25">
      <c r="A529" s="247">
        <v>9</v>
      </c>
      <c r="B529" s="246" t="s">
        <v>222</v>
      </c>
      <c r="C529" s="165" t="s">
        <v>24</v>
      </c>
      <c r="D529" s="166">
        <v>3570000</v>
      </c>
      <c r="E529" s="335" t="s">
        <v>515</v>
      </c>
      <c r="F529" s="252"/>
      <c r="G529" s="167"/>
      <c r="H529" s="255"/>
      <c r="I529" s="255"/>
      <c r="J529" s="252"/>
      <c r="L529" s="7"/>
      <c r="M529" s="7"/>
      <c r="N529" s="7"/>
      <c r="O529" s="2"/>
    </row>
    <row r="530" spans="1:15" s="6" customFormat="1" ht="17.25" outlineLevel="1" thickBot="1" x14ac:dyDescent="0.3">
      <c r="A530" s="507" t="s">
        <v>27</v>
      </c>
      <c r="B530" s="508"/>
      <c r="C530" s="162"/>
      <c r="D530" s="136">
        <f>SUM(D529:D529)</f>
        <v>3570000</v>
      </c>
      <c r="E530" s="163"/>
      <c r="F530" s="157"/>
      <c r="G530" s="164">
        <f>SUM(G529:G529)</f>
        <v>0</v>
      </c>
      <c r="H530" s="87"/>
      <c r="I530" s="89"/>
      <c r="J530" s="136">
        <f>SUM(J529:J529)</f>
        <v>0</v>
      </c>
      <c r="L530" s="2"/>
      <c r="M530" s="2"/>
      <c r="N530" s="2"/>
      <c r="O530" s="2"/>
    </row>
    <row r="531" spans="1:15" s="6" customFormat="1" ht="16.5" x14ac:dyDescent="0.25">
      <c r="A531" s="580">
        <v>10</v>
      </c>
      <c r="B531" s="592" t="s">
        <v>223</v>
      </c>
      <c r="C531" s="165" t="s">
        <v>9</v>
      </c>
      <c r="D531" s="166">
        <v>431600</v>
      </c>
      <c r="E531" s="499" t="s">
        <v>516</v>
      </c>
      <c r="F531" s="252"/>
      <c r="G531" s="167"/>
      <c r="H531" s="255"/>
      <c r="I531" s="255"/>
      <c r="J531" s="252"/>
      <c r="L531" s="7"/>
      <c r="M531" s="7"/>
      <c r="N531" s="7"/>
      <c r="O531" s="2"/>
    </row>
    <row r="532" spans="1:15" s="6" customFormat="1" ht="16.5" outlineLevel="1" x14ac:dyDescent="0.25">
      <c r="A532" s="581"/>
      <c r="B532" s="593"/>
      <c r="C532" s="98" t="s">
        <v>10</v>
      </c>
      <c r="D532" s="97">
        <v>298800</v>
      </c>
      <c r="E532" s="500"/>
      <c r="F532" s="258"/>
      <c r="G532" s="168"/>
      <c r="H532" s="257"/>
      <c r="I532" s="257"/>
      <c r="J532" s="258"/>
      <c r="L532" s="2"/>
      <c r="M532" s="2"/>
      <c r="N532" s="2"/>
      <c r="O532" s="2"/>
    </row>
    <row r="533" spans="1:15" s="6" customFormat="1" ht="17.25" outlineLevel="1" thickBot="1" x14ac:dyDescent="0.3">
      <c r="A533" s="507" t="s">
        <v>27</v>
      </c>
      <c r="B533" s="508"/>
      <c r="C533" s="162"/>
      <c r="D533" s="136">
        <f>SUM(D531:D532)</f>
        <v>730400</v>
      </c>
      <c r="E533" s="163"/>
      <c r="F533" s="157"/>
      <c r="G533" s="164">
        <f>SUM(G531:G532)</f>
        <v>0</v>
      </c>
      <c r="H533" s="87"/>
      <c r="I533" s="89"/>
      <c r="J533" s="136">
        <f>SUM(J531:J532)</f>
        <v>0</v>
      </c>
      <c r="L533" s="2"/>
      <c r="M533" s="2"/>
      <c r="N533" s="2"/>
      <c r="O533" s="2"/>
    </row>
    <row r="534" spans="1:15" s="6" customFormat="1" ht="17.25" customHeight="1" x14ac:dyDescent="0.25">
      <c r="A534" s="585">
        <v>11</v>
      </c>
      <c r="B534" s="587" t="s">
        <v>19</v>
      </c>
      <c r="C534" s="165" t="s">
        <v>9</v>
      </c>
      <c r="D534" s="166">
        <v>403650</v>
      </c>
      <c r="E534" s="499" t="s">
        <v>517</v>
      </c>
      <c r="F534" s="252"/>
      <c r="G534" s="167"/>
      <c r="H534" s="255"/>
      <c r="I534" s="334"/>
      <c r="J534" s="267"/>
      <c r="L534" s="7"/>
      <c r="M534" s="7"/>
      <c r="N534" s="7"/>
      <c r="O534" s="2"/>
    </row>
    <row r="535" spans="1:15" s="6" customFormat="1" ht="16.5" outlineLevel="1" x14ac:dyDescent="0.25">
      <c r="A535" s="586"/>
      <c r="B535" s="588"/>
      <c r="C535" s="98" t="s">
        <v>10</v>
      </c>
      <c r="D535" s="97">
        <v>279450</v>
      </c>
      <c r="E535" s="500"/>
      <c r="F535" s="258"/>
      <c r="G535" s="168"/>
      <c r="H535" s="257"/>
      <c r="I535" s="257"/>
      <c r="J535" s="258"/>
      <c r="L535" s="2"/>
      <c r="M535" s="2"/>
      <c r="N535" s="2"/>
      <c r="O535" s="2"/>
    </row>
    <row r="536" spans="1:15" s="6" customFormat="1" ht="17.25" outlineLevel="1" thickBot="1" x14ac:dyDescent="0.3">
      <c r="A536" s="507" t="s">
        <v>27</v>
      </c>
      <c r="B536" s="508"/>
      <c r="C536" s="162"/>
      <c r="D536" s="136">
        <f>SUM(D534:D535)</f>
        <v>683100</v>
      </c>
      <c r="E536" s="163"/>
      <c r="F536" s="157"/>
      <c r="G536" s="164">
        <f>SUM(G534:G535)</f>
        <v>0</v>
      </c>
      <c r="H536" s="87"/>
      <c r="I536" s="89"/>
      <c r="J536" s="136">
        <f>SUM(J534:J535)</f>
        <v>0</v>
      </c>
      <c r="L536" s="2"/>
      <c r="M536" s="2"/>
      <c r="N536" s="2"/>
      <c r="O536" s="2"/>
    </row>
    <row r="537" spans="1:15" s="6" customFormat="1" ht="36" customHeight="1" x14ac:dyDescent="0.25">
      <c r="A537" s="242">
        <v>12</v>
      </c>
      <c r="B537" s="243" t="s">
        <v>224</v>
      </c>
      <c r="C537" s="165" t="s">
        <v>24</v>
      </c>
      <c r="D537" s="166">
        <v>1568000</v>
      </c>
      <c r="E537" s="335" t="s">
        <v>517</v>
      </c>
      <c r="F537" s="252"/>
      <c r="G537" s="167"/>
      <c r="H537" s="255"/>
      <c r="I537" s="334"/>
      <c r="J537" s="267"/>
      <c r="L537" s="7"/>
      <c r="M537" s="7"/>
      <c r="N537" s="7"/>
      <c r="O537" s="2"/>
    </row>
    <row r="538" spans="1:15" s="6" customFormat="1" ht="17.25" outlineLevel="1" thickBot="1" x14ac:dyDescent="0.3">
      <c r="A538" s="507" t="s">
        <v>27</v>
      </c>
      <c r="B538" s="508"/>
      <c r="C538" s="162"/>
      <c r="D538" s="136">
        <f>SUM(D537:D537)</f>
        <v>1568000</v>
      </c>
      <c r="E538" s="163"/>
      <c r="F538" s="157"/>
      <c r="G538" s="164">
        <f>SUM(G537:G537)</f>
        <v>0</v>
      </c>
      <c r="H538" s="87"/>
      <c r="I538" s="89"/>
      <c r="J538" s="136">
        <f>SUM(J537:J537)</f>
        <v>0</v>
      </c>
      <c r="L538" s="2"/>
      <c r="M538" s="2"/>
      <c r="N538" s="2"/>
      <c r="O538" s="2"/>
    </row>
    <row r="539" spans="1:15" s="6" customFormat="1" ht="19.5" customHeight="1" outlineLevel="1" thickBot="1" x14ac:dyDescent="0.3">
      <c r="A539" s="123"/>
      <c r="B539" s="564" t="s">
        <v>169</v>
      </c>
      <c r="C539" s="565"/>
      <c r="D539" s="124">
        <v>4600000</v>
      </c>
      <c r="E539" s="125"/>
      <c r="F539" s="126"/>
      <c r="G539" s="127"/>
      <c r="H539" s="128"/>
      <c r="I539" s="129"/>
      <c r="J539" s="124"/>
      <c r="L539" s="2"/>
      <c r="M539" s="2"/>
      <c r="N539" s="2"/>
      <c r="O539" s="2"/>
    </row>
    <row r="540" spans="1:15" s="6" customFormat="1" ht="17.25" outlineLevel="1" thickBot="1" x14ac:dyDescent="0.3">
      <c r="A540" s="589" t="s">
        <v>28</v>
      </c>
      <c r="B540" s="590"/>
      <c r="C540" s="171"/>
      <c r="D540" s="172">
        <f>D538+D536+D533+D530+D528+D523+D521+D519+D514+D512+D508+D506+D539</f>
        <v>49798980</v>
      </c>
      <c r="E540" s="172">
        <f t="shared" ref="E540:J540" si="29">E538+E536+E533+E530+E528+E523+E521+E519+E514+E512+E508+E506+E539</f>
        <v>0</v>
      </c>
      <c r="F540" s="172">
        <f t="shared" si="29"/>
        <v>0</v>
      </c>
      <c r="G540" s="172">
        <f t="shared" si="29"/>
        <v>0</v>
      </c>
      <c r="H540" s="172">
        <f t="shared" si="29"/>
        <v>0</v>
      </c>
      <c r="I540" s="172">
        <f t="shared" si="29"/>
        <v>0</v>
      </c>
      <c r="J540" s="172">
        <f t="shared" si="29"/>
        <v>0</v>
      </c>
      <c r="L540" s="2"/>
      <c r="M540" s="2"/>
      <c r="N540" s="2"/>
      <c r="O540" s="2"/>
    </row>
    <row r="541" spans="1:15" s="6" customFormat="1" ht="22.5" customHeight="1" thickBot="1" x14ac:dyDescent="0.3">
      <c r="A541" s="602" t="s">
        <v>43</v>
      </c>
      <c r="B541" s="603"/>
      <c r="C541" s="603"/>
      <c r="D541" s="603"/>
      <c r="E541" s="603"/>
      <c r="F541" s="603"/>
      <c r="G541" s="603"/>
      <c r="H541" s="603"/>
      <c r="I541" s="603"/>
      <c r="J541" s="603"/>
      <c r="L541" s="7"/>
      <c r="M541" s="7"/>
      <c r="N541" s="7"/>
      <c r="O541" s="2"/>
    </row>
    <row r="542" spans="1:15" s="8" customFormat="1" ht="38.25" customHeight="1" x14ac:dyDescent="0.25">
      <c r="A542" s="247">
        <v>1</v>
      </c>
      <c r="B542" s="246" t="s">
        <v>225</v>
      </c>
      <c r="C542" s="165" t="s">
        <v>12</v>
      </c>
      <c r="D542" s="166">
        <v>3291655</v>
      </c>
      <c r="E542" s="252" t="s">
        <v>497</v>
      </c>
      <c r="F542" s="252" t="s">
        <v>366</v>
      </c>
      <c r="G542" s="488">
        <v>2493545.4064890961</v>
      </c>
      <c r="H542" s="255">
        <v>42967</v>
      </c>
      <c r="I542" s="255"/>
      <c r="J542" s="252"/>
      <c r="L542" s="7"/>
      <c r="M542" s="7"/>
      <c r="N542" s="7"/>
      <c r="O542" s="7"/>
    </row>
    <row r="543" spans="1:15" s="9" customFormat="1" ht="17.25" outlineLevel="1" thickBot="1" x14ac:dyDescent="0.3">
      <c r="A543" s="507" t="s">
        <v>27</v>
      </c>
      <c r="B543" s="508"/>
      <c r="C543" s="162"/>
      <c r="D543" s="136">
        <f>SUM(D542:D542)</f>
        <v>3291655</v>
      </c>
      <c r="E543" s="157"/>
      <c r="F543" s="157"/>
      <c r="G543" s="164">
        <f>SUM(G542:G542)</f>
        <v>2493545.4064890961</v>
      </c>
      <c r="H543" s="87"/>
      <c r="I543" s="89"/>
      <c r="J543" s="136">
        <f>SUM(J542:J542)</f>
        <v>0</v>
      </c>
      <c r="L543" s="2"/>
      <c r="M543" s="2"/>
      <c r="N543" s="2"/>
      <c r="O543" s="2"/>
    </row>
    <row r="544" spans="1:15" s="8" customFormat="1" ht="33" x14ac:dyDescent="0.25">
      <c r="A544" s="247">
        <v>2</v>
      </c>
      <c r="B544" s="246" t="s">
        <v>226</v>
      </c>
      <c r="C544" s="165" t="s">
        <v>12</v>
      </c>
      <c r="D544" s="166">
        <v>3311605</v>
      </c>
      <c r="E544" s="252" t="s">
        <v>497</v>
      </c>
      <c r="F544" s="252" t="s">
        <v>366</v>
      </c>
      <c r="G544" s="488">
        <v>2215521.0240844162</v>
      </c>
      <c r="H544" s="255">
        <v>42967</v>
      </c>
      <c r="I544" s="255"/>
      <c r="J544" s="291"/>
      <c r="L544" s="7"/>
      <c r="M544" s="7"/>
      <c r="N544" s="7"/>
      <c r="O544" s="7"/>
    </row>
    <row r="545" spans="1:15" s="9" customFormat="1" ht="17.25" outlineLevel="1" thickBot="1" x14ac:dyDescent="0.3">
      <c r="A545" s="507" t="s">
        <v>27</v>
      </c>
      <c r="B545" s="508"/>
      <c r="C545" s="162"/>
      <c r="D545" s="136">
        <f>SUM(D544:D544)</f>
        <v>3311605</v>
      </c>
      <c r="E545" s="239"/>
      <c r="F545" s="239"/>
      <c r="G545" s="164">
        <f>SUM(G544:G544)</f>
        <v>2215521.0240844162</v>
      </c>
      <c r="H545" s="237"/>
      <c r="I545" s="89"/>
      <c r="J545" s="136">
        <f>SUM(J544:J544)</f>
        <v>0</v>
      </c>
      <c r="L545" s="2"/>
      <c r="M545" s="2"/>
      <c r="N545" s="2"/>
      <c r="O545" s="2"/>
    </row>
    <row r="546" spans="1:15" s="8" customFormat="1" ht="15.75" customHeight="1" x14ac:dyDescent="0.25">
      <c r="A546" s="580">
        <v>3</v>
      </c>
      <c r="B546" s="584" t="s">
        <v>154</v>
      </c>
      <c r="C546" s="165" t="s">
        <v>12</v>
      </c>
      <c r="D546" s="166">
        <v>521550</v>
      </c>
      <c r="E546" s="502" t="s">
        <v>497</v>
      </c>
      <c r="F546" s="505" t="s">
        <v>366</v>
      </c>
      <c r="G546" s="490">
        <v>2914307.0089118294</v>
      </c>
      <c r="H546" s="493">
        <v>42967</v>
      </c>
      <c r="I546" s="281"/>
      <c r="J546" s="252"/>
      <c r="L546" s="7"/>
      <c r="M546" s="7"/>
      <c r="N546" s="7"/>
      <c r="O546" s="7"/>
    </row>
    <row r="547" spans="1:15" s="9" customFormat="1" ht="16.5" outlineLevel="1" x14ac:dyDescent="0.25">
      <c r="A547" s="581"/>
      <c r="B547" s="582"/>
      <c r="C547" s="98" t="s">
        <v>8</v>
      </c>
      <c r="D547" s="97">
        <v>1372500</v>
      </c>
      <c r="E547" s="503"/>
      <c r="F547" s="518"/>
      <c r="G547" s="491"/>
      <c r="H547" s="494"/>
      <c r="I547" s="337"/>
      <c r="J547" s="258"/>
      <c r="L547" s="2"/>
      <c r="M547" s="2"/>
      <c r="N547" s="2"/>
      <c r="O547" s="2"/>
    </row>
    <row r="548" spans="1:15" s="9" customFormat="1" ht="16.5" outlineLevel="1" x14ac:dyDescent="0.25">
      <c r="A548" s="581"/>
      <c r="B548" s="582"/>
      <c r="C548" s="150" t="s">
        <v>9</v>
      </c>
      <c r="D548" s="97">
        <v>356850</v>
      </c>
      <c r="E548" s="503"/>
      <c r="F548" s="518"/>
      <c r="G548" s="491"/>
      <c r="H548" s="494"/>
      <c r="I548" s="337"/>
      <c r="J548" s="258"/>
      <c r="L548" s="2"/>
      <c r="M548" s="2"/>
      <c r="N548" s="2"/>
      <c r="O548" s="2"/>
    </row>
    <row r="549" spans="1:15" s="9" customFormat="1" ht="16.5" outlineLevel="1" x14ac:dyDescent="0.25">
      <c r="A549" s="581"/>
      <c r="B549" s="582"/>
      <c r="C549" s="150" t="s">
        <v>10</v>
      </c>
      <c r="D549" s="97">
        <v>247050</v>
      </c>
      <c r="E549" s="504"/>
      <c r="F549" s="506"/>
      <c r="G549" s="492"/>
      <c r="H549" s="495"/>
      <c r="I549" s="257"/>
      <c r="J549" s="258"/>
      <c r="L549" s="2"/>
      <c r="M549" s="2"/>
      <c r="N549" s="2"/>
      <c r="O549" s="2"/>
    </row>
    <row r="550" spans="1:15" s="9" customFormat="1" ht="17.25" outlineLevel="1" thickBot="1" x14ac:dyDescent="0.3">
      <c r="A550" s="535" t="s">
        <v>27</v>
      </c>
      <c r="B550" s="536"/>
      <c r="C550" s="149"/>
      <c r="D550" s="148">
        <f>SUM(D546:D549)</f>
        <v>2497950</v>
      </c>
      <c r="E550" s="88"/>
      <c r="F550" s="88"/>
      <c r="G550" s="170">
        <f>SUM(G546:G549)</f>
        <v>2914307.0089118294</v>
      </c>
      <c r="H550" s="86"/>
      <c r="I550" s="84"/>
      <c r="J550" s="148">
        <f>SUM(J546:J549)</f>
        <v>0</v>
      </c>
      <c r="L550" s="2"/>
      <c r="M550" s="2"/>
      <c r="N550" s="2"/>
      <c r="O550" s="2"/>
    </row>
    <row r="551" spans="1:15" s="8" customFormat="1" ht="19.5" customHeight="1" x14ac:dyDescent="0.25">
      <c r="A551" s="585">
        <v>4</v>
      </c>
      <c r="B551" s="587" t="s">
        <v>155</v>
      </c>
      <c r="C551" s="165" t="s">
        <v>12</v>
      </c>
      <c r="D551" s="166">
        <v>537700</v>
      </c>
      <c r="E551" s="502" t="s">
        <v>497</v>
      </c>
      <c r="F551" s="502" t="s">
        <v>366</v>
      </c>
      <c r="G551" s="490">
        <v>3288591.8305146573</v>
      </c>
      <c r="H551" s="493">
        <v>42967</v>
      </c>
      <c r="I551" s="255"/>
      <c r="J551" s="252"/>
      <c r="L551" s="7"/>
      <c r="M551" s="7"/>
      <c r="N551" s="7"/>
      <c r="O551" s="7"/>
    </row>
    <row r="552" spans="1:15" s="9" customFormat="1" ht="19.5" customHeight="1" outlineLevel="1" x14ac:dyDescent="0.25">
      <c r="A552" s="586"/>
      <c r="B552" s="588"/>
      <c r="C552" s="98" t="s">
        <v>8</v>
      </c>
      <c r="D552" s="97">
        <v>1415000</v>
      </c>
      <c r="E552" s="503"/>
      <c r="F552" s="503"/>
      <c r="G552" s="491"/>
      <c r="H552" s="494"/>
      <c r="I552" s="257"/>
      <c r="J552" s="258"/>
      <c r="L552" s="2"/>
      <c r="M552" s="2"/>
      <c r="N552" s="2"/>
      <c r="O552" s="2"/>
    </row>
    <row r="553" spans="1:15" s="9" customFormat="1" ht="18" customHeight="1" outlineLevel="1" x14ac:dyDescent="0.25">
      <c r="A553" s="586"/>
      <c r="B553" s="588"/>
      <c r="C553" s="150" t="s">
        <v>9</v>
      </c>
      <c r="D553" s="97">
        <v>367900</v>
      </c>
      <c r="E553" s="503"/>
      <c r="F553" s="503"/>
      <c r="G553" s="491"/>
      <c r="H553" s="494"/>
      <c r="I553" s="257"/>
      <c r="J553" s="258"/>
      <c r="L553" s="2"/>
      <c r="M553" s="2"/>
      <c r="N553" s="2"/>
      <c r="O553" s="2"/>
    </row>
    <row r="554" spans="1:15" s="9" customFormat="1" ht="16.5" outlineLevel="1" x14ac:dyDescent="0.25">
      <c r="A554" s="583"/>
      <c r="B554" s="591"/>
      <c r="C554" s="150" t="s">
        <v>10</v>
      </c>
      <c r="D554" s="149">
        <v>254700</v>
      </c>
      <c r="E554" s="504"/>
      <c r="F554" s="504"/>
      <c r="G554" s="492"/>
      <c r="H554" s="495"/>
      <c r="I554" s="296"/>
      <c r="J554" s="274"/>
      <c r="L554" s="2"/>
      <c r="M554" s="2"/>
      <c r="N554" s="2"/>
      <c r="O554" s="2"/>
    </row>
    <row r="555" spans="1:15" s="9" customFormat="1" ht="17.25" outlineLevel="1" thickBot="1" x14ac:dyDescent="0.3">
      <c r="A555" s="507" t="s">
        <v>27</v>
      </c>
      <c r="B555" s="508"/>
      <c r="C555" s="162"/>
      <c r="D555" s="136">
        <f>SUM(D551:D554)</f>
        <v>2575300</v>
      </c>
      <c r="E555" s="157"/>
      <c r="F555" s="157"/>
      <c r="G555" s="164">
        <f>SUM(G551:G553)</f>
        <v>3288591.8305146573</v>
      </c>
      <c r="H555" s="87"/>
      <c r="I555" s="89"/>
      <c r="J555" s="136">
        <f t="shared" ref="J555" si="30">SUM(J551:J553)</f>
        <v>0</v>
      </c>
      <c r="L555" s="2"/>
      <c r="M555" s="2"/>
      <c r="N555" s="2"/>
      <c r="O555" s="2"/>
    </row>
    <row r="556" spans="1:15" s="8" customFormat="1" ht="16.5" x14ac:dyDescent="0.25">
      <c r="A556" s="580">
        <v>5</v>
      </c>
      <c r="B556" s="592" t="s">
        <v>227</v>
      </c>
      <c r="C556" s="253" t="s">
        <v>23</v>
      </c>
      <c r="D556" s="166">
        <v>9650000</v>
      </c>
      <c r="E556" s="252"/>
      <c r="F556" s="252"/>
      <c r="G556" s="167"/>
      <c r="H556" s="255"/>
      <c r="I556" s="255"/>
      <c r="J556" s="252"/>
      <c r="L556" s="7"/>
      <c r="M556" s="7"/>
      <c r="N556" s="7"/>
      <c r="O556" s="7"/>
    </row>
    <row r="557" spans="1:15" s="9" customFormat="1" ht="20.25" customHeight="1" outlineLevel="1" x14ac:dyDescent="0.25">
      <c r="A557" s="581"/>
      <c r="B557" s="593"/>
      <c r="C557" s="276" t="s">
        <v>11</v>
      </c>
      <c r="D557" s="97">
        <v>100000</v>
      </c>
      <c r="E557" s="258"/>
      <c r="F557" s="256"/>
      <c r="G557" s="168"/>
      <c r="H557" s="257"/>
      <c r="I557" s="257"/>
      <c r="J557" s="258"/>
      <c r="L557" s="2"/>
      <c r="M557" s="2"/>
      <c r="N557" s="2"/>
      <c r="O557" s="2"/>
    </row>
    <row r="558" spans="1:15" s="9" customFormat="1" ht="17.25" outlineLevel="1" thickBot="1" x14ac:dyDescent="0.3">
      <c r="A558" s="507" t="s">
        <v>27</v>
      </c>
      <c r="B558" s="508"/>
      <c r="C558" s="162"/>
      <c r="D558" s="136">
        <f>SUM(D556:D557)</f>
        <v>9750000</v>
      </c>
      <c r="E558" s="157"/>
      <c r="F558" s="157"/>
      <c r="G558" s="164">
        <f>SUM(G556:G557)</f>
        <v>0</v>
      </c>
      <c r="H558" s="87"/>
      <c r="I558" s="89"/>
      <c r="J558" s="136">
        <f t="shared" ref="J558" si="31">SUM(J556:J557)</f>
        <v>0</v>
      </c>
      <c r="L558" s="2"/>
      <c r="M558" s="2"/>
      <c r="N558" s="2"/>
      <c r="O558" s="2"/>
    </row>
    <row r="559" spans="1:15" s="8" customFormat="1" ht="19.5" customHeight="1" x14ac:dyDescent="0.25">
      <c r="A559" s="580">
        <v>6</v>
      </c>
      <c r="B559" s="592" t="s">
        <v>228</v>
      </c>
      <c r="C559" s="253" t="s">
        <v>23</v>
      </c>
      <c r="D559" s="166">
        <v>9650000</v>
      </c>
      <c r="E559" s="252"/>
      <c r="F559" s="252"/>
      <c r="G559" s="167"/>
      <c r="H559" s="255"/>
      <c r="I559" s="255"/>
      <c r="J559" s="252"/>
      <c r="L559" s="7"/>
      <c r="M559" s="7"/>
      <c r="N559" s="7"/>
      <c r="O559" s="7"/>
    </row>
    <row r="560" spans="1:15" s="9" customFormat="1" ht="17.25" customHeight="1" outlineLevel="1" x14ac:dyDescent="0.25">
      <c r="A560" s="581"/>
      <c r="B560" s="593"/>
      <c r="C560" s="276" t="s">
        <v>11</v>
      </c>
      <c r="D560" s="97">
        <v>100000</v>
      </c>
      <c r="E560" s="258"/>
      <c r="F560" s="256"/>
      <c r="G560" s="168"/>
      <c r="H560" s="257"/>
      <c r="I560" s="257"/>
      <c r="J560" s="258"/>
      <c r="L560" s="2"/>
      <c r="M560" s="2"/>
      <c r="N560" s="2"/>
      <c r="O560" s="2"/>
    </row>
    <row r="561" spans="1:15" s="9" customFormat="1" ht="17.25" outlineLevel="1" thickBot="1" x14ac:dyDescent="0.3">
      <c r="A561" s="507" t="s">
        <v>27</v>
      </c>
      <c r="B561" s="508"/>
      <c r="C561" s="162"/>
      <c r="D561" s="136">
        <f>SUM(D559:D560)</f>
        <v>9750000</v>
      </c>
      <c r="E561" s="157"/>
      <c r="F561" s="157"/>
      <c r="G561" s="164">
        <f>SUM(G559:G560)</f>
        <v>0</v>
      </c>
      <c r="H561" s="87"/>
      <c r="I561" s="89"/>
      <c r="J561" s="136">
        <f t="shared" ref="J561" si="32">SUM(J559:J560)</f>
        <v>0</v>
      </c>
      <c r="L561" s="2"/>
      <c r="M561" s="2"/>
      <c r="N561" s="2"/>
      <c r="O561" s="2"/>
    </row>
    <row r="562" spans="1:15" s="8" customFormat="1" ht="33" customHeight="1" x14ac:dyDescent="0.25">
      <c r="A562" s="247">
        <v>7</v>
      </c>
      <c r="B562" s="246" t="s">
        <v>156</v>
      </c>
      <c r="C562" s="165" t="s">
        <v>24</v>
      </c>
      <c r="D562" s="166">
        <v>7840000</v>
      </c>
      <c r="E562" s="258" t="s">
        <v>518</v>
      </c>
      <c r="F562" s="259" t="s">
        <v>366</v>
      </c>
      <c r="G562" s="97">
        <v>12606043.217092324</v>
      </c>
      <c r="H562" s="257"/>
      <c r="I562" s="255"/>
      <c r="J562" s="252"/>
      <c r="L562" s="7"/>
      <c r="M562" s="7"/>
      <c r="N562" s="7"/>
      <c r="O562" s="7"/>
    </row>
    <row r="563" spans="1:15" s="9" customFormat="1" ht="17.25" outlineLevel="1" thickBot="1" x14ac:dyDescent="0.3">
      <c r="A563" s="507" t="s">
        <v>27</v>
      </c>
      <c r="B563" s="508"/>
      <c r="C563" s="162"/>
      <c r="D563" s="136">
        <f>SUM(D562:D562)</f>
        <v>7840000</v>
      </c>
      <c r="E563" s="157"/>
      <c r="F563" s="157"/>
      <c r="G563" s="164">
        <f>SUM(G562:G562)</f>
        <v>12606043.217092324</v>
      </c>
      <c r="H563" s="87"/>
      <c r="I563" s="89"/>
      <c r="J563" s="136">
        <f>SUM(J562:J562)</f>
        <v>0</v>
      </c>
      <c r="L563" s="2"/>
      <c r="M563" s="2"/>
      <c r="N563" s="2"/>
      <c r="O563" s="2"/>
    </row>
    <row r="564" spans="1:15" s="8" customFormat="1" ht="18" customHeight="1" x14ac:dyDescent="0.25">
      <c r="A564" s="585">
        <v>8</v>
      </c>
      <c r="B564" s="496" t="s">
        <v>157</v>
      </c>
      <c r="C564" s="150" t="s">
        <v>9</v>
      </c>
      <c r="D564" s="166">
        <v>1766700</v>
      </c>
      <c r="E564" s="502" t="s">
        <v>518</v>
      </c>
      <c r="F564" s="502" t="s">
        <v>366</v>
      </c>
      <c r="G564" s="490">
        <v>17786602.434856296</v>
      </c>
      <c r="H564" s="255"/>
      <c r="I564" s="255"/>
      <c r="J564" s="252"/>
      <c r="L564" s="7"/>
      <c r="M564" s="7"/>
      <c r="N564" s="7"/>
      <c r="O564" s="7"/>
    </row>
    <row r="565" spans="1:15" s="9" customFormat="1" ht="16.5" customHeight="1" outlineLevel="1" x14ac:dyDescent="0.25">
      <c r="A565" s="586"/>
      <c r="B565" s="497"/>
      <c r="C565" s="98" t="s">
        <v>10</v>
      </c>
      <c r="D565" s="97">
        <v>1223100</v>
      </c>
      <c r="E565" s="503"/>
      <c r="F565" s="503"/>
      <c r="G565" s="491"/>
      <c r="H565" s="257"/>
      <c r="I565" s="257"/>
      <c r="J565" s="258"/>
      <c r="L565" s="2"/>
      <c r="M565" s="2"/>
      <c r="N565" s="2"/>
      <c r="O565" s="2"/>
    </row>
    <row r="566" spans="1:15" s="9" customFormat="1" ht="16.5" outlineLevel="1" x14ac:dyDescent="0.25">
      <c r="A566" s="586"/>
      <c r="B566" s="497"/>
      <c r="C566" s="260" t="s">
        <v>23</v>
      </c>
      <c r="D566" s="149">
        <v>11850000</v>
      </c>
      <c r="E566" s="503"/>
      <c r="F566" s="503"/>
      <c r="G566" s="491"/>
      <c r="H566" s="296"/>
      <c r="I566" s="296"/>
      <c r="J566" s="274"/>
      <c r="L566" s="2"/>
      <c r="M566" s="2"/>
      <c r="N566" s="2"/>
      <c r="O566" s="2"/>
    </row>
    <row r="567" spans="1:15" s="9" customFormat="1" ht="16.5" outlineLevel="1" x14ac:dyDescent="0.25">
      <c r="A567" s="586"/>
      <c r="B567" s="497"/>
      <c r="C567" s="150" t="s">
        <v>24</v>
      </c>
      <c r="D567" s="149">
        <v>12460000</v>
      </c>
      <c r="E567" s="503"/>
      <c r="F567" s="503"/>
      <c r="G567" s="491"/>
      <c r="H567" s="296"/>
      <c r="I567" s="296"/>
      <c r="J567" s="274"/>
      <c r="L567" s="2"/>
      <c r="M567" s="2"/>
      <c r="N567" s="2"/>
      <c r="O567" s="2"/>
    </row>
    <row r="568" spans="1:15" s="9" customFormat="1" ht="16.5" outlineLevel="1" x14ac:dyDescent="0.25">
      <c r="A568" s="583"/>
      <c r="B568" s="498"/>
      <c r="C568" s="150" t="s">
        <v>11</v>
      </c>
      <c r="D568" s="149">
        <v>100000</v>
      </c>
      <c r="E568" s="504"/>
      <c r="F568" s="504"/>
      <c r="G568" s="492"/>
      <c r="H568" s="296"/>
      <c r="I568" s="296"/>
      <c r="J568" s="274"/>
      <c r="L568" s="2"/>
      <c r="M568" s="2"/>
      <c r="N568" s="2"/>
      <c r="O568" s="2"/>
    </row>
    <row r="569" spans="1:15" s="9" customFormat="1" ht="17.25" outlineLevel="1" thickBot="1" x14ac:dyDescent="0.3">
      <c r="A569" s="535" t="s">
        <v>27</v>
      </c>
      <c r="B569" s="536"/>
      <c r="C569" s="150"/>
      <c r="D569" s="136">
        <f>SUM(D564:D568)</f>
        <v>27399800</v>
      </c>
      <c r="E569" s="88"/>
      <c r="F569" s="88"/>
      <c r="G569" s="164">
        <f>SUM(G564:G565)</f>
        <v>17786602.434856296</v>
      </c>
      <c r="H569" s="86"/>
      <c r="I569" s="84"/>
      <c r="J569" s="136">
        <f>SUM(J564:J565)</f>
        <v>0</v>
      </c>
      <c r="L569" s="2"/>
      <c r="M569" s="2"/>
      <c r="N569" s="2"/>
      <c r="O569" s="2"/>
    </row>
    <row r="570" spans="1:15" s="8" customFormat="1" ht="16.5" customHeight="1" outlineLevel="1" x14ac:dyDescent="0.25">
      <c r="A570" s="585">
        <v>9</v>
      </c>
      <c r="B570" s="496" t="s">
        <v>158</v>
      </c>
      <c r="C570" s="165" t="s">
        <v>12</v>
      </c>
      <c r="D570" s="166">
        <v>300200</v>
      </c>
      <c r="E570" s="502" t="s">
        <v>518</v>
      </c>
      <c r="F570" s="502" t="s">
        <v>366</v>
      </c>
      <c r="G570" s="490">
        <v>5760107.5540256966</v>
      </c>
      <c r="H570" s="255"/>
      <c r="I570" s="334"/>
      <c r="J570" s="267"/>
      <c r="L570" s="7"/>
      <c r="M570" s="7"/>
      <c r="N570" s="7"/>
      <c r="O570" s="7"/>
    </row>
    <row r="571" spans="1:15" s="9" customFormat="1" ht="16.5" outlineLevel="1" x14ac:dyDescent="0.25">
      <c r="A571" s="586"/>
      <c r="B571" s="497"/>
      <c r="C571" s="98" t="s">
        <v>8</v>
      </c>
      <c r="D571" s="97">
        <v>790000</v>
      </c>
      <c r="E571" s="503"/>
      <c r="F571" s="503"/>
      <c r="G571" s="491"/>
      <c r="H571" s="278"/>
      <c r="I571" s="257"/>
      <c r="J571" s="258"/>
      <c r="L571" s="2"/>
      <c r="M571" s="2"/>
      <c r="N571" s="2"/>
      <c r="O571" s="2"/>
    </row>
    <row r="572" spans="1:15" s="9" customFormat="1" ht="16.5" outlineLevel="1" x14ac:dyDescent="0.25">
      <c r="A572" s="586"/>
      <c r="B572" s="497"/>
      <c r="C572" s="150" t="s">
        <v>9</v>
      </c>
      <c r="D572" s="97">
        <v>205400</v>
      </c>
      <c r="E572" s="503"/>
      <c r="F572" s="503"/>
      <c r="G572" s="491"/>
      <c r="H572" s="257"/>
      <c r="I572" s="257"/>
      <c r="J572" s="258"/>
      <c r="L572" s="2"/>
      <c r="M572" s="2"/>
      <c r="N572" s="2"/>
      <c r="O572" s="2"/>
    </row>
    <row r="573" spans="1:15" s="9" customFormat="1" ht="16.5" customHeight="1" outlineLevel="1" x14ac:dyDescent="0.25">
      <c r="A573" s="586"/>
      <c r="B573" s="497"/>
      <c r="C573" s="150" t="s">
        <v>10</v>
      </c>
      <c r="D573" s="97">
        <v>142200</v>
      </c>
      <c r="E573" s="503"/>
      <c r="F573" s="503"/>
      <c r="G573" s="491"/>
      <c r="H573" s="257"/>
      <c r="I573" s="257"/>
      <c r="J573" s="258"/>
      <c r="L573" s="2"/>
      <c r="M573" s="2"/>
      <c r="N573" s="2"/>
      <c r="O573" s="2"/>
    </row>
    <row r="574" spans="1:15" s="9" customFormat="1" ht="16.5" outlineLevel="1" x14ac:dyDescent="0.25">
      <c r="A574" s="583"/>
      <c r="B574" s="498"/>
      <c r="C574" s="150" t="s">
        <v>24</v>
      </c>
      <c r="D574" s="149">
        <v>2240000</v>
      </c>
      <c r="E574" s="504"/>
      <c r="F574" s="504"/>
      <c r="G574" s="492"/>
      <c r="H574" s="296"/>
      <c r="I574" s="296"/>
      <c r="J574" s="274"/>
      <c r="L574" s="2"/>
      <c r="M574" s="2"/>
      <c r="N574" s="2"/>
      <c r="O574" s="2"/>
    </row>
    <row r="575" spans="1:15" s="9" customFormat="1" ht="17.25" outlineLevel="1" thickBot="1" x14ac:dyDescent="0.3">
      <c r="A575" s="507" t="s">
        <v>27</v>
      </c>
      <c r="B575" s="508"/>
      <c r="C575" s="137"/>
      <c r="D575" s="136">
        <f>SUM(D570:D574)</f>
        <v>3677800</v>
      </c>
      <c r="E575" s="157"/>
      <c r="F575" s="157"/>
      <c r="G575" s="164">
        <f>SUM(G570:G573)</f>
        <v>5760107.5540256966</v>
      </c>
      <c r="H575" s="87"/>
      <c r="I575" s="89"/>
      <c r="J575" s="136">
        <f>SUM(J570:J573)</f>
        <v>0</v>
      </c>
      <c r="L575" s="2"/>
      <c r="M575" s="2"/>
      <c r="N575" s="2"/>
      <c r="O575" s="2"/>
    </row>
    <row r="576" spans="1:15" s="8" customFormat="1" ht="19.5" customHeight="1" outlineLevel="1" x14ac:dyDescent="0.25">
      <c r="A576" s="585">
        <v>10</v>
      </c>
      <c r="B576" s="496" t="s">
        <v>159</v>
      </c>
      <c r="C576" s="165" t="s">
        <v>12</v>
      </c>
      <c r="D576" s="166">
        <v>300200</v>
      </c>
      <c r="E576" s="502" t="s">
        <v>518</v>
      </c>
      <c r="F576" s="502" t="s">
        <v>366</v>
      </c>
      <c r="G576" s="490">
        <v>5760107.5540256966</v>
      </c>
      <c r="H576" s="255"/>
      <c r="I576" s="255"/>
      <c r="J576" s="252"/>
      <c r="L576" s="7"/>
      <c r="M576" s="7"/>
      <c r="N576" s="7"/>
      <c r="O576" s="7"/>
    </row>
    <row r="577" spans="1:15" s="9" customFormat="1" ht="15.75" customHeight="1" outlineLevel="1" x14ac:dyDescent="0.25">
      <c r="A577" s="586"/>
      <c r="B577" s="497"/>
      <c r="C577" s="98" t="s">
        <v>8</v>
      </c>
      <c r="D577" s="97">
        <v>790000</v>
      </c>
      <c r="E577" s="503"/>
      <c r="F577" s="503"/>
      <c r="G577" s="491"/>
      <c r="H577" s="257"/>
      <c r="I577" s="257"/>
      <c r="J577" s="258"/>
      <c r="L577" s="2"/>
      <c r="M577" s="2"/>
      <c r="N577" s="2"/>
      <c r="O577" s="2"/>
    </row>
    <row r="578" spans="1:15" s="9" customFormat="1" ht="16.5" outlineLevel="1" x14ac:dyDescent="0.25">
      <c r="A578" s="586"/>
      <c r="B578" s="497"/>
      <c r="C578" s="150" t="s">
        <v>9</v>
      </c>
      <c r="D578" s="149">
        <v>205400</v>
      </c>
      <c r="E578" s="503"/>
      <c r="F578" s="503"/>
      <c r="G578" s="491"/>
      <c r="H578" s="296"/>
      <c r="I578" s="296"/>
      <c r="J578" s="274"/>
      <c r="L578" s="2"/>
      <c r="M578" s="2"/>
      <c r="N578" s="2"/>
      <c r="O578" s="2"/>
    </row>
    <row r="579" spans="1:15" s="9" customFormat="1" ht="16.5" outlineLevel="1" x14ac:dyDescent="0.25">
      <c r="A579" s="586"/>
      <c r="B579" s="497"/>
      <c r="C579" s="150" t="s">
        <v>10</v>
      </c>
      <c r="D579" s="149">
        <v>142200</v>
      </c>
      <c r="E579" s="503"/>
      <c r="F579" s="503"/>
      <c r="G579" s="491"/>
      <c r="H579" s="296"/>
      <c r="I579" s="296"/>
      <c r="J579" s="274"/>
      <c r="L579" s="2"/>
      <c r="M579" s="2"/>
      <c r="N579" s="2"/>
      <c r="O579" s="2"/>
    </row>
    <row r="580" spans="1:15" s="9" customFormat="1" ht="16.5" outlineLevel="1" x14ac:dyDescent="0.25">
      <c r="A580" s="583"/>
      <c r="B580" s="498"/>
      <c r="C580" s="150" t="s">
        <v>24</v>
      </c>
      <c r="D580" s="149">
        <v>2240000</v>
      </c>
      <c r="E580" s="504"/>
      <c r="F580" s="504"/>
      <c r="G580" s="492"/>
      <c r="H580" s="296"/>
      <c r="I580" s="296"/>
      <c r="J580" s="274"/>
      <c r="L580" s="2"/>
      <c r="M580" s="2"/>
      <c r="N580" s="2"/>
      <c r="O580" s="2"/>
    </row>
    <row r="581" spans="1:15" s="9" customFormat="1" ht="17.25" outlineLevel="1" thickBot="1" x14ac:dyDescent="0.3">
      <c r="A581" s="507" t="s">
        <v>27</v>
      </c>
      <c r="B581" s="508"/>
      <c r="C581" s="162"/>
      <c r="D581" s="136">
        <f>SUM(D576:D580)</f>
        <v>3677800</v>
      </c>
      <c r="E581" s="157"/>
      <c r="F581" s="157"/>
      <c r="G581" s="164">
        <f>SUM(G576:G577)</f>
        <v>5760107.5540256966</v>
      </c>
      <c r="H581" s="87"/>
      <c r="I581" s="89"/>
      <c r="J581" s="136">
        <f>SUM(J576:J577)</f>
        <v>0</v>
      </c>
      <c r="L581" s="2"/>
      <c r="M581" s="2"/>
      <c r="N581" s="2"/>
      <c r="O581" s="2"/>
    </row>
    <row r="582" spans="1:15" s="6" customFormat="1" ht="19.5" customHeight="1" outlineLevel="1" x14ac:dyDescent="0.25">
      <c r="A582" s="116"/>
      <c r="B582" s="657" t="s">
        <v>60</v>
      </c>
      <c r="C582" s="596"/>
      <c r="D582" s="374">
        <v>1850000</v>
      </c>
      <c r="E582" s="118"/>
      <c r="F582" s="68"/>
      <c r="G582" s="388">
        <v>0</v>
      </c>
      <c r="H582" s="70"/>
      <c r="I582" s="107"/>
      <c r="J582" s="374"/>
      <c r="L582" s="2"/>
      <c r="M582" s="2"/>
      <c r="N582" s="2"/>
      <c r="O582" s="2"/>
    </row>
    <row r="583" spans="1:15" s="9" customFormat="1" ht="17.25" outlineLevel="1" thickBot="1" x14ac:dyDescent="0.3">
      <c r="A583" s="589" t="s">
        <v>28</v>
      </c>
      <c r="B583" s="590"/>
      <c r="C583" s="171"/>
      <c r="D583" s="172">
        <f>D543+D545+D550+D555+D558+D561+D563+D569+D575+D581+D582</f>
        <v>75621910</v>
      </c>
      <c r="E583" s="172">
        <f t="shared" ref="E583:J583" si="33">E543+E545+E550+E555+E558+E561+E563+E569+E575+E581+E582</f>
        <v>0</v>
      </c>
      <c r="F583" s="172">
        <f t="shared" si="33"/>
        <v>0</v>
      </c>
      <c r="G583" s="172">
        <f t="shared" si="33"/>
        <v>52824826.030000009</v>
      </c>
      <c r="H583" s="172">
        <f t="shared" si="33"/>
        <v>0</v>
      </c>
      <c r="I583" s="172">
        <f t="shared" si="33"/>
        <v>0</v>
      </c>
      <c r="J583" s="172">
        <f t="shared" si="33"/>
        <v>0</v>
      </c>
      <c r="L583" s="2"/>
      <c r="M583" s="2"/>
      <c r="N583" s="2"/>
      <c r="O583" s="2"/>
    </row>
    <row r="584" spans="1:15" s="8" customFormat="1" ht="30" customHeight="1" thickBot="1" x14ac:dyDescent="0.3">
      <c r="A584" s="602" t="s">
        <v>44</v>
      </c>
      <c r="B584" s="603"/>
      <c r="C584" s="603"/>
      <c r="D584" s="603"/>
      <c r="E584" s="603"/>
      <c r="F584" s="603"/>
      <c r="G584" s="603"/>
      <c r="H584" s="603"/>
      <c r="I584" s="603"/>
      <c r="J584" s="603"/>
      <c r="L584" s="7"/>
      <c r="M584" s="7"/>
      <c r="N584" s="7"/>
      <c r="O584" s="7"/>
    </row>
    <row r="585" spans="1:15" s="4" customFormat="1" ht="16.5" x14ac:dyDescent="0.25">
      <c r="A585" s="511">
        <v>1</v>
      </c>
      <c r="B585" s="509" t="s">
        <v>229</v>
      </c>
      <c r="C585" s="253" t="s">
        <v>23</v>
      </c>
      <c r="D585" s="252">
        <v>2376720</v>
      </c>
      <c r="E585" s="253"/>
      <c r="F585" s="253"/>
      <c r="G585" s="254"/>
      <c r="H585" s="255"/>
      <c r="I585" s="255"/>
      <c r="J585" s="252"/>
      <c r="L585" s="14"/>
      <c r="M585" s="14"/>
      <c r="N585" s="14"/>
      <c r="O585" s="14"/>
    </row>
    <row r="586" spans="1:15" ht="23.25" customHeight="1" outlineLevel="1" x14ac:dyDescent="0.25">
      <c r="A586" s="512"/>
      <c r="B586" s="510"/>
      <c r="C586" s="276" t="s">
        <v>11</v>
      </c>
      <c r="D586" s="97">
        <v>100000</v>
      </c>
      <c r="E586" s="258"/>
      <c r="F586" s="256"/>
      <c r="G586" s="168"/>
      <c r="H586" s="257"/>
      <c r="I586" s="257"/>
      <c r="J586" s="258"/>
    </row>
    <row r="587" spans="1:15" ht="17.25" outlineLevel="1" thickBot="1" x14ac:dyDescent="0.3">
      <c r="A587" s="507" t="s">
        <v>27</v>
      </c>
      <c r="B587" s="508"/>
      <c r="C587" s="103"/>
      <c r="D587" s="104">
        <f>SUM(D585:D586)</f>
        <v>2476720</v>
      </c>
      <c r="E587" s="74"/>
      <c r="F587" s="74"/>
      <c r="G587" s="105">
        <f>SUM(G585:G586)</f>
        <v>0</v>
      </c>
      <c r="H587" s="74"/>
      <c r="I587" s="89"/>
      <c r="J587" s="104">
        <f t="shared" ref="J587" si="34">SUM(J585:J586)</f>
        <v>0</v>
      </c>
    </row>
    <row r="588" spans="1:15" s="4" customFormat="1" ht="20.25" customHeight="1" x14ac:dyDescent="0.25">
      <c r="A588" s="511">
        <v>2</v>
      </c>
      <c r="B588" s="509" t="s">
        <v>230</v>
      </c>
      <c r="C588" s="253" t="s">
        <v>23</v>
      </c>
      <c r="D588" s="252">
        <v>2442600</v>
      </c>
      <c r="E588" s="253"/>
      <c r="F588" s="253"/>
      <c r="G588" s="254"/>
      <c r="H588" s="255"/>
      <c r="I588" s="255"/>
      <c r="J588" s="252"/>
      <c r="L588" s="14"/>
      <c r="M588" s="14"/>
      <c r="N588" s="14"/>
      <c r="O588" s="14"/>
    </row>
    <row r="589" spans="1:15" ht="20.25" customHeight="1" outlineLevel="1" x14ac:dyDescent="0.25">
      <c r="A589" s="512"/>
      <c r="B589" s="510"/>
      <c r="C589" s="276" t="s">
        <v>11</v>
      </c>
      <c r="D589" s="97">
        <v>100000</v>
      </c>
      <c r="E589" s="258"/>
      <c r="F589" s="256"/>
      <c r="G589" s="168"/>
      <c r="H589" s="257"/>
      <c r="I589" s="257"/>
      <c r="J589" s="258"/>
    </row>
    <row r="590" spans="1:15" ht="17.25" outlineLevel="1" thickBot="1" x14ac:dyDescent="0.3">
      <c r="A590" s="507" t="s">
        <v>27</v>
      </c>
      <c r="B590" s="508"/>
      <c r="C590" s="103"/>
      <c r="D590" s="104">
        <f>SUM(D588:D589)</f>
        <v>2542600</v>
      </c>
      <c r="E590" s="74"/>
      <c r="F590" s="74"/>
      <c r="G590" s="105">
        <f>SUM(G588:G589)</f>
        <v>0</v>
      </c>
      <c r="H590" s="74"/>
      <c r="I590" s="89"/>
      <c r="J590" s="104">
        <f t="shared" ref="J590" si="35">SUM(J588:J589)</f>
        <v>0</v>
      </c>
    </row>
    <row r="591" spans="1:15" s="4" customFormat="1" ht="16.5" customHeight="1" x14ac:dyDescent="0.25">
      <c r="A591" s="515">
        <v>3</v>
      </c>
      <c r="B591" s="532" t="s">
        <v>101</v>
      </c>
      <c r="C591" s="253" t="s">
        <v>12</v>
      </c>
      <c r="D591" s="252">
        <v>1273000</v>
      </c>
      <c r="E591" s="505" t="s">
        <v>519</v>
      </c>
      <c r="F591" s="505" t="s">
        <v>366</v>
      </c>
      <c r="G591" s="254"/>
      <c r="H591" s="255"/>
      <c r="I591" s="255"/>
      <c r="J591" s="252"/>
      <c r="L591" s="14"/>
      <c r="M591" s="14"/>
      <c r="N591" s="14"/>
      <c r="O591" s="14"/>
    </row>
    <row r="592" spans="1:15" ht="19.5" customHeight="1" outlineLevel="1" x14ac:dyDescent="0.25">
      <c r="A592" s="516"/>
      <c r="B592" s="533"/>
      <c r="C592" s="98" t="s">
        <v>9</v>
      </c>
      <c r="D592" s="97">
        <v>871000</v>
      </c>
      <c r="E592" s="518"/>
      <c r="F592" s="518"/>
      <c r="G592" s="168"/>
      <c r="H592" s="257"/>
      <c r="I592" s="257"/>
      <c r="J592" s="258"/>
    </row>
    <row r="593" spans="1:15" ht="16.5" outlineLevel="1" x14ac:dyDescent="0.25">
      <c r="A593" s="516"/>
      <c r="B593" s="533"/>
      <c r="C593" s="150" t="s">
        <v>10</v>
      </c>
      <c r="D593" s="149">
        <v>603000</v>
      </c>
      <c r="E593" s="518"/>
      <c r="F593" s="518"/>
      <c r="G593" s="295"/>
      <c r="H593" s="296"/>
      <c r="I593" s="296"/>
      <c r="J593" s="274"/>
    </row>
    <row r="594" spans="1:15" ht="16.5" outlineLevel="1" x14ac:dyDescent="0.25">
      <c r="A594" s="517"/>
      <c r="B594" s="534"/>
      <c r="C594" s="150" t="s">
        <v>24</v>
      </c>
      <c r="D594" s="149">
        <v>6555430</v>
      </c>
      <c r="E594" s="506"/>
      <c r="F594" s="506"/>
      <c r="G594" s="295"/>
      <c r="H594" s="296"/>
      <c r="I594" s="296"/>
      <c r="J594" s="274"/>
    </row>
    <row r="595" spans="1:15" ht="17.25" outlineLevel="1" thickBot="1" x14ac:dyDescent="0.3">
      <c r="A595" s="507" t="s">
        <v>27</v>
      </c>
      <c r="B595" s="508"/>
      <c r="C595" s="103"/>
      <c r="D595" s="104">
        <f>SUM(D591:D594)</f>
        <v>9302430</v>
      </c>
      <c r="E595" s="74"/>
      <c r="F595" s="74"/>
      <c r="G595" s="105">
        <f>SUM(G591:G592)</f>
        <v>0</v>
      </c>
      <c r="H595" s="74"/>
      <c r="I595" s="89"/>
      <c r="J595" s="104">
        <f t="shared" ref="J595" si="36">SUM(J591:J592)</f>
        <v>0</v>
      </c>
    </row>
    <row r="596" spans="1:15" s="4" customFormat="1" ht="21.75" customHeight="1" x14ac:dyDescent="0.25">
      <c r="A596" s="515">
        <v>4</v>
      </c>
      <c r="B596" s="532" t="s">
        <v>102</v>
      </c>
      <c r="C596" s="165" t="s">
        <v>12</v>
      </c>
      <c r="D596" s="252">
        <v>1223600</v>
      </c>
      <c r="E596" s="505" t="s">
        <v>519</v>
      </c>
      <c r="F596" s="502" t="s">
        <v>366</v>
      </c>
      <c r="G596" s="254"/>
      <c r="H596" s="255"/>
      <c r="I596" s="255"/>
      <c r="J596" s="252"/>
      <c r="L596" s="14"/>
      <c r="M596" s="14"/>
      <c r="N596" s="14"/>
      <c r="O596" s="14"/>
    </row>
    <row r="597" spans="1:15" ht="18" customHeight="1" outlineLevel="1" x14ac:dyDescent="0.25">
      <c r="A597" s="516"/>
      <c r="B597" s="533"/>
      <c r="C597" s="98" t="s">
        <v>8</v>
      </c>
      <c r="D597" s="97">
        <v>3220000</v>
      </c>
      <c r="E597" s="518"/>
      <c r="F597" s="503"/>
      <c r="G597" s="168"/>
      <c r="H597" s="257"/>
      <c r="I597" s="257"/>
      <c r="J597" s="258"/>
    </row>
    <row r="598" spans="1:15" ht="16.5" outlineLevel="1" x14ac:dyDescent="0.25">
      <c r="A598" s="516"/>
      <c r="B598" s="533"/>
      <c r="C598" s="150" t="s">
        <v>9</v>
      </c>
      <c r="D598" s="149">
        <v>837200</v>
      </c>
      <c r="E598" s="518"/>
      <c r="F598" s="503"/>
      <c r="G598" s="295"/>
      <c r="H598" s="296"/>
      <c r="I598" s="296"/>
      <c r="J598" s="274"/>
    </row>
    <row r="599" spans="1:15" ht="16.5" outlineLevel="1" x14ac:dyDescent="0.25">
      <c r="A599" s="516"/>
      <c r="B599" s="533"/>
      <c r="C599" s="150" t="s">
        <v>10</v>
      </c>
      <c r="D599" s="149">
        <v>579600</v>
      </c>
      <c r="E599" s="518"/>
      <c r="F599" s="503"/>
      <c r="G599" s="295"/>
      <c r="H599" s="296"/>
      <c r="I599" s="296"/>
      <c r="J599" s="274"/>
    </row>
    <row r="600" spans="1:15" ht="16.5" outlineLevel="1" x14ac:dyDescent="0.25">
      <c r="A600" s="517"/>
      <c r="B600" s="534"/>
      <c r="C600" s="150" t="s">
        <v>24</v>
      </c>
      <c r="D600" s="149">
        <v>6117260</v>
      </c>
      <c r="E600" s="506"/>
      <c r="F600" s="504"/>
      <c r="G600" s="295"/>
      <c r="H600" s="296"/>
      <c r="I600" s="296"/>
      <c r="J600" s="274"/>
    </row>
    <row r="601" spans="1:15" ht="17.25" outlineLevel="1" thickBot="1" x14ac:dyDescent="0.3">
      <c r="A601" s="507" t="s">
        <v>27</v>
      </c>
      <c r="B601" s="508"/>
      <c r="C601" s="103"/>
      <c r="D601" s="104">
        <f>SUM(D596:D600)</f>
        <v>11977660</v>
      </c>
      <c r="E601" s="74"/>
      <c r="F601" s="74"/>
      <c r="G601" s="105">
        <f>SUM(G596:G597)</f>
        <v>0</v>
      </c>
      <c r="H601" s="74"/>
      <c r="I601" s="89"/>
      <c r="J601" s="104">
        <f t="shared" ref="J601" si="37">SUM(J596:J597)</f>
        <v>0</v>
      </c>
    </row>
    <row r="602" spans="1:15" s="4" customFormat="1" ht="21.75" customHeight="1" x14ac:dyDescent="0.25">
      <c r="A602" s="511">
        <v>5</v>
      </c>
      <c r="B602" s="509" t="s">
        <v>2</v>
      </c>
      <c r="C602" s="253" t="s">
        <v>23</v>
      </c>
      <c r="D602" s="252">
        <v>4818040</v>
      </c>
      <c r="E602" s="505" t="s">
        <v>450</v>
      </c>
      <c r="F602" s="505" t="s">
        <v>421</v>
      </c>
      <c r="G602" s="254">
        <v>9961741.9600000009</v>
      </c>
      <c r="H602" s="493">
        <v>42981</v>
      </c>
      <c r="I602" s="255"/>
      <c r="J602" s="252"/>
      <c r="L602" s="14"/>
      <c r="M602" s="14"/>
      <c r="N602" s="14"/>
      <c r="O602" s="14"/>
    </row>
    <row r="603" spans="1:15" ht="18.75" customHeight="1" outlineLevel="1" x14ac:dyDescent="0.25">
      <c r="A603" s="512"/>
      <c r="B603" s="510"/>
      <c r="C603" s="98" t="s">
        <v>24</v>
      </c>
      <c r="D603" s="97">
        <v>5193760</v>
      </c>
      <c r="E603" s="506"/>
      <c r="F603" s="506"/>
      <c r="G603" s="168"/>
      <c r="H603" s="495"/>
      <c r="I603" s="257"/>
      <c r="J603" s="258"/>
    </row>
    <row r="604" spans="1:15" ht="17.25" outlineLevel="1" thickBot="1" x14ac:dyDescent="0.3">
      <c r="A604" s="535" t="s">
        <v>27</v>
      </c>
      <c r="B604" s="536"/>
      <c r="C604" s="108"/>
      <c r="D604" s="104">
        <f>SUM(D602:D603)</f>
        <v>10011800</v>
      </c>
      <c r="E604" s="74"/>
      <c r="F604" s="78"/>
      <c r="G604" s="105">
        <f>SUM(G602:G603)</f>
        <v>9961741.9600000009</v>
      </c>
      <c r="H604" s="78"/>
      <c r="I604" s="84"/>
      <c r="J604" s="104">
        <f t="shared" ref="J604" si="38">SUM(J602:J603)</f>
        <v>0</v>
      </c>
    </row>
    <row r="605" spans="1:15" s="4" customFormat="1" ht="22.5" customHeight="1" x14ac:dyDescent="0.25">
      <c r="A605" s="511">
        <v>6</v>
      </c>
      <c r="B605" s="509" t="s">
        <v>3</v>
      </c>
      <c r="C605" s="253" t="s">
        <v>23</v>
      </c>
      <c r="D605" s="272">
        <v>4818020</v>
      </c>
      <c r="E605" s="505" t="s">
        <v>450</v>
      </c>
      <c r="F605" s="505" t="s">
        <v>421</v>
      </c>
      <c r="G605" s="502">
        <v>10169943.43</v>
      </c>
      <c r="H605" s="493">
        <v>42981</v>
      </c>
      <c r="I605" s="300"/>
      <c r="J605" s="252"/>
      <c r="L605" s="14"/>
      <c r="M605" s="14"/>
      <c r="N605" s="14"/>
      <c r="O605" s="14"/>
    </row>
    <row r="606" spans="1:15" ht="23.25" customHeight="1" outlineLevel="1" x14ac:dyDescent="0.25">
      <c r="A606" s="512"/>
      <c r="B606" s="510"/>
      <c r="C606" s="98" t="s">
        <v>24</v>
      </c>
      <c r="D606" s="258">
        <v>5403030</v>
      </c>
      <c r="E606" s="506"/>
      <c r="F606" s="506"/>
      <c r="G606" s="504"/>
      <c r="H606" s="495"/>
      <c r="I606" s="257"/>
      <c r="J606" s="258"/>
    </row>
    <row r="607" spans="1:15" ht="17.25" outlineLevel="1" thickBot="1" x14ac:dyDescent="0.3">
      <c r="A607" s="507" t="s">
        <v>27</v>
      </c>
      <c r="B607" s="508"/>
      <c r="C607" s="103"/>
      <c r="D607" s="104">
        <f>SUM(D605:D606)</f>
        <v>10221050</v>
      </c>
      <c r="E607" s="74"/>
      <c r="F607" s="74"/>
      <c r="G607" s="105">
        <f>SUM(G605:G606)</f>
        <v>10169943.43</v>
      </c>
      <c r="H607" s="74"/>
      <c r="I607" s="89"/>
      <c r="J607" s="104">
        <f>SUM(J605:J606)</f>
        <v>0</v>
      </c>
    </row>
    <row r="608" spans="1:15" s="4" customFormat="1" ht="19.5" customHeight="1" x14ac:dyDescent="0.25">
      <c r="A608" s="511">
        <v>7</v>
      </c>
      <c r="B608" s="509" t="s">
        <v>4</v>
      </c>
      <c r="C608" s="253" t="s">
        <v>23</v>
      </c>
      <c r="D608" s="274">
        <v>3303270</v>
      </c>
      <c r="E608" s="505" t="s">
        <v>450</v>
      </c>
      <c r="F608" s="505" t="s">
        <v>421</v>
      </c>
      <c r="G608" s="502">
        <v>7169927.96</v>
      </c>
      <c r="H608" s="493">
        <v>42981</v>
      </c>
      <c r="I608" s="300"/>
      <c r="J608" s="272"/>
      <c r="L608" s="14"/>
      <c r="M608" s="14"/>
      <c r="N608" s="14"/>
      <c r="O608" s="14"/>
    </row>
    <row r="609" spans="1:15" ht="19.5" customHeight="1" outlineLevel="1" x14ac:dyDescent="0.25">
      <c r="A609" s="512"/>
      <c r="B609" s="510"/>
      <c r="C609" s="98" t="s">
        <v>24</v>
      </c>
      <c r="D609" s="258">
        <v>3902680</v>
      </c>
      <c r="E609" s="506"/>
      <c r="F609" s="506"/>
      <c r="G609" s="504"/>
      <c r="H609" s="495"/>
      <c r="I609" s="257"/>
      <c r="J609" s="258"/>
    </row>
    <row r="610" spans="1:15" ht="17.25" outlineLevel="1" thickBot="1" x14ac:dyDescent="0.3">
      <c r="A610" s="507" t="s">
        <v>27</v>
      </c>
      <c r="B610" s="508"/>
      <c r="C610" s="103"/>
      <c r="D610" s="104">
        <f>SUM(D608:D609)</f>
        <v>7205950</v>
      </c>
      <c r="E610" s="74"/>
      <c r="F610" s="74"/>
      <c r="G610" s="105">
        <f>SUM(G608:G609)</f>
        <v>7169927.96</v>
      </c>
      <c r="H610" s="74"/>
      <c r="I610" s="89"/>
      <c r="J610" s="104">
        <f>SUM(J608:J609)</f>
        <v>0</v>
      </c>
    </row>
    <row r="611" spans="1:15" s="4" customFormat="1" ht="21.75" customHeight="1" x14ac:dyDescent="0.25">
      <c r="A611" s="511">
        <v>8</v>
      </c>
      <c r="B611" s="509" t="s">
        <v>103</v>
      </c>
      <c r="C611" s="165" t="s">
        <v>12</v>
      </c>
      <c r="D611" s="272">
        <v>589900</v>
      </c>
      <c r="E611" s="505" t="s">
        <v>519</v>
      </c>
      <c r="F611" s="505" t="s">
        <v>366</v>
      </c>
      <c r="G611" s="299"/>
      <c r="H611" s="300"/>
      <c r="I611" s="300"/>
      <c r="J611" s="272"/>
      <c r="L611" s="14"/>
      <c r="M611" s="14"/>
      <c r="N611" s="14"/>
      <c r="O611" s="14"/>
    </row>
    <row r="612" spans="1:15" ht="18" customHeight="1" outlineLevel="1" x14ac:dyDescent="0.25">
      <c r="A612" s="512"/>
      <c r="B612" s="510"/>
      <c r="C612" s="98" t="s">
        <v>8</v>
      </c>
      <c r="D612" s="258">
        <v>1552500</v>
      </c>
      <c r="E612" s="518"/>
      <c r="F612" s="518"/>
      <c r="G612" s="258"/>
      <c r="H612" s="257"/>
      <c r="I612" s="257"/>
      <c r="J612" s="258"/>
    </row>
    <row r="613" spans="1:15" ht="15.75" customHeight="1" outlineLevel="1" x14ac:dyDescent="0.25">
      <c r="A613" s="512"/>
      <c r="B613" s="510"/>
      <c r="C613" s="150" t="s">
        <v>9</v>
      </c>
      <c r="D613" s="258">
        <v>403600</v>
      </c>
      <c r="E613" s="518"/>
      <c r="F613" s="518"/>
      <c r="G613" s="258"/>
      <c r="H613" s="257"/>
      <c r="I613" s="257"/>
      <c r="J613" s="258"/>
    </row>
    <row r="614" spans="1:15" ht="19.5" customHeight="1" outlineLevel="1" x14ac:dyDescent="0.25">
      <c r="A614" s="512"/>
      <c r="B614" s="510"/>
      <c r="C614" s="98" t="s">
        <v>10</v>
      </c>
      <c r="D614" s="258">
        <v>279400</v>
      </c>
      <c r="E614" s="518"/>
      <c r="F614" s="518"/>
      <c r="G614" s="258"/>
      <c r="H614" s="257"/>
      <c r="I614" s="266"/>
      <c r="J614" s="258"/>
    </row>
    <row r="615" spans="1:15" ht="16.5" outlineLevel="1" x14ac:dyDescent="0.25">
      <c r="A615" s="512"/>
      <c r="B615" s="510"/>
      <c r="C615" s="373" t="s">
        <v>23</v>
      </c>
      <c r="D615" s="258">
        <v>5026080</v>
      </c>
      <c r="E615" s="518"/>
      <c r="F615" s="518"/>
      <c r="G615" s="258"/>
      <c r="H615" s="257"/>
      <c r="I615" s="257"/>
      <c r="J615" s="258"/>
    </row>
    <row r="616" spans="1:15" ht="16.5" outlineLevel="1" x14ac:dyDescent="0.25">
      <c r="A616" s="512"/>
      <c r="B616" s="510"/>
      <c r="C616" s="98" t="s">
        <v>24</v>
      </c>
      <c r="D616" s="258">
        <v>3179380</v>
      </c>
      <c r="E616" s="506"/>
      <c r="F616" s="506"/>
      <c r="G616" s="265"/>
      <c r="H616" s="257"/>
      <c r="I616" s="266"/>
      <c r="J616" s="258"/>
    </row>
    <row r="617" spans="1:15" ht="17.25" outlineLevel="1" thickBot="1" x14ac:dyDescent="0.3">
      <c r="A617" s="535" t="s">
        <v>27</v>
      </c>
      <c r="B617" s="536"/>
      <c r="C617" s="108"/>
      <c r="D617" s="104">
        <f>SUM(D611:D616)</f>
        <v>11030860</v>
      </c>
      <c r="E617" s="78"/>
      <c r="F617" s="78"/>
      <c r="G617" s="105">
        <f>SUM(G611:G616)</f>
        <v>0</v>
      </c>
      <c r="H617" s="78"/>
      <c r="I617" s="84"/>
      <c r="J617" s="104">
        <f>SUM(J611:J616)</f>
        <v>0</v>
      </c>
    </row>
    <row r="618" spans="1:15" s="4" customFormat="1" ht="36.75" customHeight="1" x14ac:dyDescent="0.25">
      <c r="A618" s="241">
        <v>9</v>
      </c>
      <c r="B618" s="240" t="s">
        <v>108</v>
      </c>
      <c r="C618" s="253" t="s">
        <v>23</v>
      </c>
      <c r="D618" s="252">
        <v>6916190</v>
      </c>
      <c r="E618" s="253" t="s">
        <v>450</v>
      </c>
      <c r="F618" s="277" t="s">
        <v>421</v>
      </c>
      <c r="G618" s="254">
        <v>6931924.7999999998</v>
      </c>
      <c r="H618" s="300">
        <v>42981</v>
      </c>
      <c r="I618" s="334"/>
      <c r="J618" s="252"/>
      <c r="L618" s="14"/>
      <c r="M618" s="14"/>
      <c r="N618" s="14"/>
      <c r="O618" s="14"/>
    </row>
    <row r="619" spans="1:15" ht="17.25" outlineLevel="1" thickBot="1" x14ac:dyDescent="0.3">
      <c r="A619" s="507" t="s">
        <v>27</v>
      </c>
      <c r="B619" s="508"/>
      <c r="C619" s="103"/>
      <c r="D619" s="104">
        <f>SUM(D618:D618)</f>
        <v>6916190</v>
      </c>
      <c r="E619" s="74"/>
      <c r="F619" s="74"/>
      <c r="G619" s="105">
        <f>SUM(G618:G618)</f>
        <v>6931924.7999999998</v>
      </c>
      <c r="H619" s="74"/>
      <c r="I619" s="89"/>
      <c r="J619" s="104">
        <f>SUM(J618:J618)</f>
        <v>0</v>
      </c>
    </row>
    <row r="620" spans="1:15" s="4" customFormat="1" ht="18.75" customHeight="1" x14ac:dyDescent="0.25">
      <c r="A620" s="511">
        <v>10</v>
      </c>
      <c r="B620" s="509" t="s">
        <v>231</v>
      </c>
      <c r="C620" s="253" t="s">
        <v>23</v>
      </c>
      <c r="D620" s="252">
        <v>4086000</v>
      </c>
      <c r="E620" s="277"/>
      <c r="F620" s="277"/>
      <c r="G620" s="254"/>
      <c r="H620" s="300"/>
      <c r="I620" s="334"/>
      <c r="J620" s="252"/>
      <c r="L620" s="14"/>
      <c r="M620" s="14"/>
      <c r="N620" s="14"/>
      <c r="O620" s="14"/>
    </row>
    <row r="621" spans="1:15" ht="19.5" customHeight="1" outlineLevel="1" x14ac:dyDescent="0.25">
      <c r="A621" s="512"/>
      <c r="B621" s="510"/>
      <c r="C621" s="276" t="s">
        <v>11</v>
      </c>
      <c r="D621" s="258">
        <v>100000</v>
      </c>
      <c r="E621" s="294"/>
      <c r="F621" s="294"/>
      <c r="G621" s="265"/>
      <c r="H621" s="257"/>
      <c r="I621" s="266"/>
      <c r="J621" s="258"/>
    </row>
    <row r="622" spans="1:15" ht="17.25" outlineLevel="1" thickBot="1" x14ac:dyDescent="0.3">
      <c r="A622" s="507" t="s">
        <v>27</v>
      </c>
      <c r="B622" s="508"/>
      <c r="C622" s="103"/>
      <c r="D622" s="104">
        <f>SUM(D620:D621)</f>
        <v>4186000</v>
      </c>
      <c r="E622" s="74"/>
      <c r="F622" s="74"/>
      <c r="G622" s="105">
        <f>SUM(G620:G621)</f>
        <v>0</v>
      </c>
      <c r="H622" s="74"/>
      <c r="I622" s="89"/>
      <c r="J622" s="104">
        <f>SUM(J620:J621)</f>
        <v>0</v>
      </c>
    </row>
    <row r="623" spans="1:15" s="4" customFormat="1" ht="16.5" customHeight="1" x14ac:dyDescent="0.25">
      <c r="A623" s="515">
        <v>11</v>
      </c>
      <c r="B623" s="532" t="s">
        <v>104</v>
      </c>
      <c r="C623" s="165" t="s">
        <v>12</v>
      </c>
      <c r="D623" s="252">
        <v>314400</v>
      </c>
      <c r="E623" s="502" t="s">
        <v>520</v>
      </c>
      <c r="F623" s="256"/>
      <c r="G623" s="265"/>
      <c r="H623" s="257"/>
      <c r="I623" s="334"/>
      <c r="J623" s="267"/>
      <c r="L623" s="14"/>
      <c r="M623" s="14"/>
      <c r="N623" s="14"/>
      <c r="O623" s="14"/>
    </row>
    <row r="624" spans="1:15" ht="18" customHeight="1" outlineLevel="1" x14ac:dyDescent="0.25">
      <c r="A624" s="516"/>
      <c r="B624" s="533"/>
      <c r="C624" s="98" t="s">
        <v>8</v>
      </c>
      <c r="D624" s="97">
        <v>827500</v>
      </c>
      <c r="E624" s="503"/>
      <c r="F624" s="256"/>
      <c r="G624" s="168"/>
      <c r="H624" s="257"/>
      <c r="I624" s="257"/>
      <c r="J624" s="258"/>
    </row>
    <row r="625" spans="1:15" ht="16.5" outlineLevel="1" x14ac:dyDescent="0.25">
      <c r="A625" s="516"/>
      <c r="B625" s="533"/>
      <c r="C625" s="150" t="s">
        <v>9</v>
      </c>
      <c r="D625" s="149">
        <v>215100</v>
      </c>
      <c r="E625" s="503"/>
      <c r="F625" s="294"/>
      <c r="G625" s="295"/>
      <c r="H625" s="296"/>
      <c r="I625" s="296"/>
      <c r="J625" s="274"/>
    </row>
    <row r="626" spans="1:15" ht="16.5" outlineLevel="1" x14ac:dyDescent="0.25">
      <c r="A626" s="516"/>
      <c r="B626" s="533"/>
      <c r="C626" s="98" t="s">
        <v>10</v>
      </c>
      <c r="D626" s="149">
        <v>148900</v>
      </c>
      <c r="E626" s="503"/>
      <c r="F626" s="294"/>
      <c r="G626" s="295"/>
      <c r="H626" s="296"/>
      <c r="I626" s="296"/>
      <c r="J626" s="274"/>
    </row>
    <row r="627" spans="1:15" ht="16.5" outlineLevel="1" x14ac:dyDescent="0.25">
      <c r="A627" s="516"/>
      <c r="B627" s="533"/>
      <c r="C627" s="260" t="s">
        <v>23</v>
      </c>
      <c r="D627" s="149">
        <v>2588590</v>
      </c>
      <c r="E627" s="503"/>
      <c r="F627" s="294"/>
      <c r="G627" s="295"/>
      <c r="H627" s="296"/>
      <c r="I627" s="296"/>
      <c r="J627" s="274"/>
    </row>
    <row r="628" spans="1:15" ht="16.5" outlineLevel="1" x14ac:dyDescent="0.25">
      <c r="A628" s="517"/>
      <c r="B628" s="534"/>
      <c r="C628" s="98" t="s">
        <v>24</v>
      </c>
      <c r="D628" s="149">
        <v>3163690</v>
      </c>
      <c r="E628" s="504"/>
      <c r="F628" s="294"/>
      <c r="G628" s="295"/>
      <c r="H628" s="296"/>
      <c r="I628" s="296"/>
      <c r="J628" s="274"/>
    </row>
    <row r="629" spans="1:15" ht="17.25" outlineLevel="1" thickBot="1" x14ac:dyDescent="0.3">
      <c r="A629" s="507" t="s">
        <v>27</v>
      </c>
      <c r="B629" s="508"/>
      <c r="C629" s="103"/>
      <c r="D629" s="104">
        <f>SUM(D623:D628)</f>
        <v>7258180</v>
      </c>
      <c r="E629" s="74"/>
      <c r="F629" s="74"/>
      <c r="G629" s="105">
        <f>SUM(G623:G624)</f>
        <v>0</v>
      </c>
      <c r="H629" s="74"/>
      <c r="I629" s="89"/>
      <c r="J629" s="104">
        <f t="shared" ref="J629" si="39">SUM(J623:J624)</f>
        <v>0</v>
      </c>
    </row>
    <row r="630" spans="1:15" s="4" customFormat="1" ht="21" customHeight="1" x14ac:dyDescent="0.25">
      <c r="A630" s="511">
        <v>12</v>
      </c>
      <c r="B630" s="509" t="s">
        <v>232</v>
      </c>
      <c r="C630" s="253" t="s">
        <v>23</v>
      </c>
      <c r="D630" s="258">
        <v>3609000</v>
      </c>
      <c r="E630" s="277"/>
      <c r="F630" s="253"/>
      <c r="G630" s="254"/>
      <c r="H630" s="300"/>
      <c r="I630" s="334"/>
      <c r="J630" s="252"/>
      <c r="L630" s="14"/>
      <c r="M630" s="14"/>
      <c r="N630" s="14"/>
      <c r="O630" s="14"/>
    </row>
    <row r="631" spans="1:15" ht="19.5" customHeight="1" outlineLevel="1" x14ac:dyDescent="0.25">
      <c r="A631" s="512"/>
      <c r="B631" s="510"/>
      <c r="C631" s="276" t="s">
        <v>11</v>
      </c>
      <c r="D631" s="258">
        <v>100000</v>
      </c>
      <c r="E631" s="294"/>
      <c r="F631" s="276"/>
      <c r="G631" s="339"/>
      <c r="H631" s="257"/>
      <c r="I631" s="257"/>
      <c r="J631" s="258"/>
    </row>
    <row r="632" spans="1:15" ht="17.25" outlineLevel="1" thickBot="1" x14ac:dyDescent="0.3">
      <c r="A632" s="507" t="s">
        <v>27</v>
      </c>
      <c r="B632" s="508"/>
      <c r="C632" s="103"/>
      <c r="D632" s="104">
        <f>SUM(D630:D631)</f>
        <v>3709000</v>
      </c>
      <c r="E632" s="74"/>
      <c r="F632" s="74"/>
      <c r="G632" s="105">
        <f>SUM(G630:G631)</f>
        <v>0</v>
      </c>
      <c r="H632" s="74"/>
      <c r="I632" s="89"/>
      <c r="J632" s="104">
        <f>SUM(J630:J631)</f>
        <v>0</v>
      </c>
    </row>
    <row r="633" spans="1:15" s="36" customFormat="1" ht="19.5" customHeight="1" outlineLevel="1" thickBot="1" x14ac:dyDescent="0.3">
      <c r="A633" s="175"/>
      <c r="B633" s="658" t="s">
        <v>60</v>
      </c>
      <c r="C633" s="659"/>
      <c r="D633" s="176">
        <v>4400000</v>
      </c>
      <c r="E633" s="177"/>
      <c r="F633" s="178"/>
      <c r="G633" s="179"/>
      <c r="H633" s="180"/>
      <c r="I633" s="181"/>
      <c r="J633" s="179"/>
      <c r="L633" s="35"/>
      <c r="M633" s="35"/>
      <c r="N633" s="35"/>
      <c r="O633" s="35"/>
    </row>
    <row r="634" spans="1:15" ht="17.25" outlineLevel="1" thickBot="1" x14ac:dyDescent="0.3">
      <c r="A634" s="513" t="s">
        <v>28</v>
      </c>
      <c r="B634" s="514"/>
      <c r="C634" s="49"/>
      <c r="D634" s="48">
        <f>D587+D590+D595+D601+D604+D607+D610+D617+D619+D622+D629+D632+D633</f>
        <v>91238440</v>
      </c>
      <c r="E634" s="48">
        <f t="shared" ref="E634:J634" si="40">E587+E590+E595+E601+E604+E607+E610+E617+E619+E622+E629+E632+E633</f>
        <v>0</v>
      </c>
      <c r="F634" s="48">
        <f t="shared" si="40"/>
        <v>0</v>
      </c>
      <c r="G634" s="48">
        <f>G587+G590+G595+G601+G604+G607+G610+G617+G619+G622+G629+G632+G633</f>
        <v>34233538.149999999</v>
      </c>
      <c r="H634" s="48">
        <f t="shared" si="40"/>
        <v>0</v>
      </c>
      <c r="I634" s="48">
        <f t="shared" si="40"/>
        <v>0</v>
      </c>
      <c r="J634" s="48">
        <f t="shared" si="40"/>
        <v>0</v>
      </c>
    </row>
    <row r="635" spans="1:15" s="4" customFormat="1" ht="25.5" customHeight="1" thickBot="1" x14ac:dyDescent="0.3">
      <c r="A635" s="530" t="s">
        <v>45</v>
      </c>
      <c r="B635" s="531"/>
      <c r="C635" s="531"/>
      <c r="D635" s="531"/>
      <c r="E635" s="531"/>
      <c r="F635" s="531"/>
      <c r="G635" s="531"/>
      <c r="H635" s="531"/>
      <c r="I635" s="531"/>
      <c r="J635" s="531"/>
      <c r="L635" s="14"/>
      <c r="M635" s="14"/>
      <c r="N635" s="14"/>
      <c r="O635" s="14"/>
    </row>
    <row r="636" spans="1:15" s="29" customFormat="1" ht="33" customHeight="1" x14ac:dyDescent="0.25">
      <c r="A636" s="247">
        <v>1</v>
      </c>
      <c r="B636" s="246" t="s">
        <v>75</v>
      </c>
      <c r="C636" s="165" t="s">
        <v>24</v>
      </c>
      <c r="D636" s="166">
        <v>8925000</v>
      </c>
      <c r="E636" s="253" t="s">
        <v>467</v>
      </c>
      <c r="F636" s="275" t="s">
        <v>367</v>
      </c>
      <c r="G636" s="167">
        <v>8325489.6200000001</v>
      </c>
      <c r="H636" s="485">
        <v>42902</v>
      </c>
      <c r="I636" s="255"/>
      <c r="J636" s="252"/>
      <c r="L636" s="28"/>
      <c r="M636" s="28"/>
      <c r="N636" s="28"/>
      <c r="O636" s="28"/>
    </row>
    <row r="637" spans="1:15" ht="17.25" outlineLevel="1" thickBot="1" x14ac:dyDescent="0.3">
      <c r="A637" s="507" t="s">
        <v>27</v>
      </c>
      <c r="B637" s="508"/>
      <c r="C637" s="162"/>
      <c r="D637" s="136">
        <f>SUM(D636:D636)</f>
        <v>8925000</v>
      </c>
      <c r="E637" s="74"/>
      <c r="F637" s="74"/>
      <c r="G637" s="164">
        <f>SUM(G636:G636)</f>
        <v>8325489.6200000001</v>
      </c>
      <c r="H637" s="74"/>
      <c r="I637" s="89"/>
      <c r="J637" s="136">
        <f>SUM(J636:J636)</f>
        <v>0</v>
      </c>
    </row>
    <row r="638" spans="1:15" s="29" customFormat="1" ht="52.5" customHeight="1" x14ac:dyDescent="0.25">
      <c r="A638" s="247">
        <v>2</v>
      </c>
      <c r="B638" s="246" t="s">
        <v>233</v>
      </c>
      <c r="C638" s="165" t="s">
        <v>24</v>
      </c>
      <c r="D638" s="166">
        <v>9800000</v>
      </c>
      <c r="E638" s="253" t="s">
        <v>467</v>
      </c>
      <c r="F638" s="275" t="s">
        <v>367</v>
      </c>
      <c r="G638" s="167">
        <v>12239380.609999999</v>
      </c>
      <c r="H638" s="485">
        <v>42902</v>
      </c>
      <c r="I638" s="255"/>
      <c r="J638" s="252"/>
      <c r="L638" s="28"/>
      <c r="M638" s="28"/>
      <c r="N638" s="28"/>
      <c r="O638" s="28"/>
    </row>
    <row r="639" spans="1:15" ht="15.75" customHeight="1" outlineLevel="1" thickBot="1" x14ac:dyDescent="0.3">
      <c r="A639" s="507" t="s">
        <v>27</v>
      </c>
      <c r="B639" s="508"/>
      <c r="C639" s="162"/>
      <c r="D639" s="136">
        <f>SUM(D638:D638)</f>
        <v>9800000</v>
      </c>
      <c r="E639" s="74"/>
      <c r="F639" s="74"/>
      <c r="G639" s="164">
        <f>SUM(G638:G638)</f>
        <v>12239380.609999999</v>
      </c>
      <c r="H639" s="74"/>
      <c r="I639" s="89"/>
      <c r="J639" s="136">
        <f>SUM(J638:J638)</f>
        <v>0</v>
      </c>
    </row>
    <row r="640" spans="1:15" s="29" customFormat="1" ht="37.5" customHeight="1" x14ac:dyDescent="0.25">
      <c r="A640" s="247">
        <v>3</v>
      </c>
      <c r="B640" s="246" t="s">
        <v>76</v>
      </c>
      <c r="C640" s="165" t="s">
        <v>24</v>
      </c>
      <c r="D640" s="166">
        <v>9800000</v>
      </c>
      <c r="E640" s="253" t="s">
        <v>467</v>
      </c>
      <c r="F640" s="275" t="s">
        <v>367</v>
      </c>
      <c r="G640" s="252">
        <v>12418248.779999999</v>
      </c>
      <c r="H640" s="485">
        <v>42902</v>
      </c>
      <c r="I640" s="255"/>
      <c r="J640" s="252"/>
      <c r="L640" s="28"/>
      <c r="M640" s="28"/>
      <c r="N640" s="28"/>
      <c r="O640" s="28"/>
    </row>
    <row r="641" spans="1:15" ht="17.25" outlineLevel="1" thickBot="1" x14ac:dyDescent="0.3">
      <c r="A641" s="507" t="s">
        <v>27</v>
      </c>
      <c r="B641" s="508"/>
      <c r="C641" s="162"/>
      <c r="D641" s="136">
        <f>SUM(D640:D640)</f>
        <v>9800000</v>
      </c>
      <c r="E641" s="74"/>
      <c r="F641" s="74"/>
      <c r="G641" s="164">
        <f>SUM(G640:G640)</f>
        <v>12418248.779999999</v>
      </c>
      <c r="H641" s="74"/>
      <c r="I641" s="89"/>
      <c r="J641" s="136">
        <f>SUM(J640:J640)</f>
        <v>0</v>
      </c>
    </row>
    <row r="642" spans="1:15" s="4" customFormat="1" ht="21.75" customHeight="1" x14ac:dyDescent="0.25">
      <c r="A642" s="580">
        <v>4</v>
      </c>
      <c r="B642" s="592" t="s">
        <v>234</v>
      </c>
      <c r="C642" s="253" t="s">
        <v>23</v>
      </c>
      <c r="D642" s="166">
        <v>4410000</v>
      </c>
      <c r="E642" s="505" t="s">
        <v>521</v>
      </c>
      <c r="F642" s="253"/>
      <c r="G642" s="167"/>
      <c r="H642" s="255"/>
      <c r="I642" s="255"/>
      <c r="J642" s="252"/>
      <c r="L642" s="14"/>
      <c r="M642" s="14"/>
      <c r="N642" s="14"/>
      <c r="O642" s="14"/>
    </row>
    <row r="643" spans="1:15" ht="21.75" customHeight="1" outlineLevel="1" x14ac:dyDescent="0.25">
      <c r="A643" s="581"/>
      <c r="B643" s="593"/>
      <c r="C643" s="276" t="s">
        <v>11</v>
      </c>
      <c r="D643" s="97">
        <v>100000</v>
      </c>
      <c r="E643" s="506"/>
      <c r="F643" s="256"/>
      <c r="G643" s="168"/>
      <c r="H643" s="257"/>
      <c r="I643" s="257"/>
      <c r="J643" s="258"/>
    </row>
    <row r="644" spans="1:15" ht="17.25" outlineLevel="1" thickBot="1" x14ac:dyDescent="0.3">
      <c r="A644" s="507" t="s">
        <v>27</v>
      </c>
      <c r="B644" s="508"/>
      <c r="C644" s="162"/>
      <c r="D644" s="136">
        <f>SUM(D642:D643)</f>
        <v>4510000</v>
      </c>
      <c r="E644" s="74"/>
      <c r="F644" s="74"/>
      <c r="G644" s="164">
        <f>SUM(G642:G643)</f>
        <v>0</v>
      </c>
      <c r="H644" s="74"/>
      <c r="I644" s="89"/>
      <c r="J644" s="136">
        <f>SUM(J642:J643)</f>
        <v>0</v>
      </c>
    </row>
    <row r="645" spans="1:15" s="4" customFormat="1" ht="16.5" customHeight="1" x14ac:dyDescent="0.25">
      <c r="A645" s="585">
        <v>5</v>
      </c>
      <c r="B645" s="587" t="s">
        <v>77</v>
      </c>
      <c r="C645" s="165" t="s">
        <v>12</v>
      </c>
      <c r="D645" s="166">
        <v>4732900</v>
      </c>
      <c r="E645" s="505" t="s">
        <v>454</v>
      </c>
      <c r="F645" s="505" t="s">
        <v>455</v>
      </c>
      <c r="G645" s="490">
        <v>44014813.012181632</v>
      </c>
      <c r="H645" s="493">
        <v>42985</v>
      </c>
      <c r="I645" s="255"/>
      <c r="J645" s="252"/>
      <c r="L645" s="14"/>
      <c r="M645" s="14"/>
      <c r="N645" s="14"/>
      <c r="O645" s="14"/>
    </row>
    <row r="646" spans="1:15" ht="18" customHeight="1" outlineLevel="1" x14ac:dyDescent="0.25">
      <c r="A646" s="586"/>
      <c r="B646" s="588"/>
      <c r="C646" s="98" t="s">
        <v>8</v>
      </c>
      <c r="D646" s="97">
        <v>12455000</v>
      </c>
      <c r="E646" s="518"/>
      <c r="F646" s="518"/>
      <c r="G646" s="491"/>
      <c r="H646" s="494"/>
      <c r="I646" s="257"/>
      <c r="J646" s="258"/>
    </row>
    <row r="647" spans="1:15" ht="16.5" outlineLevel="1" x14ac:dyDescent="0.25">
      <c r="A647" s="586"/>
      <c r="B647" s="588"/>
      <c r="C647" s="150" t="s">
        <v>9</v>
      </c>
      <c r="D647" s="149">
        <v>3238300</v>
      </c>
      <c r="E647" s="518"/>
      <c r="F647" s="518"/>
      <c r="G647" s="491"/>
      <c r="H647" s="494"/>
      <c r="I647" s="296"/>
      <c r="J647" s="274"/>
    </row>
    <row r="648" spans="1:15" ht="16.5" outlineLevel="1" x14ac:dyDescent="0.25">
      <c r="A648" s="586"/>
      <c r="B648" s="588"/>
      <c r="C648" s="98" t="s">
        <v>10</v>
      </c>
      <c r="D648" s="149">
        <v>2241900</v>
      </c>
      <c r="E648" s="518"/>
      <c r="F648" s="518"/>
      <c r="G648" s="491"/>
      <c r="H648" s="494"/>
      <c r="I648" s="296"/>
      <c r="J648" s="274"/>
    </row>
    <row r="649" spans="1:15" ht="16.5" outlineLevel="1" x14ac:dyDescent="0.25">
      <c r="A649" s="583"/>
      <c r="B649" s="591"/>
      <c r="C649" s="150" t="s">
        <v>24</v>
      </c>
      <c r="D649" s="149">
        <v>16180000</v>
      </c>
      <c r="E649" s="506"/>
      <c r="F649" s="506"/>
      <c r="G649" s="492"/>
      <c r="H649" s="495"/>
      <c r="I649" s="296"/>
      <c r="J649" s="274"/>
    </row>
    <row r="650" spans="1:15" ht="17.25" outlineLevel="1" thickBot="1" x14ac:dyDescent="0.3">
      <c r="A650" s="507" t="s">
        <v>27</v>
      </c>
      <c r="B650" s="508"/>
      <c r="C650" s="162"/>
      <c r="D650" s="136">
        <f>SUM(D645:D649)</f>
        <v>38848100</v>
      </c>
      <c r="E650" s="74"/>
      <c r="F650" s="74"/>
      <c r="G650" s="164">
        <f>SUM(G645)</f>
        <v>44014813.012181632</v>
      </c>
      <c r="H650" s="74"/>
      <c r="I650" s="89"/>
      <c r="J650" s="136">
        <f>SUM(J645:J646)</f>
        <v>0</v>
      </c>
    </row>
    <row r="651" spans="1:15" s="4" customFormat="1" ht="36.75" customHeight="1" x14ac:dyDescent="0.25">
      <c r="A651" s="247">
        <v>6</v>
      </c>
      <c r="B651" s="246" t="s">
        <v>78</v>
      </c>
      <c r="C651" s="165" t="s">
        <v>24</v>
      </c>
      <c r="D651" s="166">
        <v>17780000</v>
      </c>
      <c r="E651" s="256" t="s">
        <v>468</v>
      </c>
      <c r="F651" s="253" t="s">
        <v>434</v>
      </c>
      <c r="G651" s="167">
        <v>18402160.23</v>
      </c>
      <c r="H651" s="255">
        <v>42985</v>
      </c>
      <c r="I651" s="255"/>
      <c r="J651" s="252"/>
      <c r="L651" s="14"/>
      <c r="M651" s="14"/>
      <c r="N651" s="14"/>
      <c r="O651" s="14"/>
    </row>
    <row r="652" spans="1:15" ht="17.25" outlineLevel="1" thickBot="1" x14ac:dyDescent="0.3">
      <c r="A652" s="535" t="s">
        <v>27</v>
      </c>
      <c r="B652" s="536"/>
      <c r="C652" s="150"/>
      <c r="D652" s="136">
        <f>SUM(D651:D651)</f>
        <v>17780000</v>
      </c>
      <c r="E652" s="78"/>
      <c r="F652" s="78"/>
      <c r="G652" s="164">
        <f>SUM(G651:G651)</f>
        <v>18402160.23</v>
      </c>
      <c r="H652" s="78"/>
      <c r="I652" s="84"/>
      <c r="J652" s="136">
        <f>SUM(J651:J651)</f>
        <v>0</v>
      </c>
    </row>
    <row r="653" spans="1:15" s="4" customFormat="1" ht="16.5" x14ac:dyDescent="0.25">
      <c r="A653" s="580">
        <v>7</v>
      </c>
      <c r="B653" s="592" t="s">
        <v>235</v>
      </c>
      <c r="C653" s="253" t="s">
        <v>23</v>
      </c>
      <c r="D653" s="166">
        <v>7437600</v>
      </c>
      <c r="E653" s="505"/>
      <c r="F653" s="253"/>
      <c r="G653" s="167"/>
      <c r="H653" s="255"/>
      <c r="I653" s="255"/>
      <c r="J653" s="252"/>
      <c r="L653" s="14"/>
      <c r="M653" s="14"/>
      <c r="N653" s="14"/>
      <c r="O653" s="14"/>
    </row>
    <row r="654" spans="1:15" ht="20.25" customHeight="1" outlineLevel="1" x14ac:dyDescent="0.25">
      <c r="A654" s="581"/>
      <c r="B654" s="593"/>
      <c r="C654" s="276" t="s">
        <v>11</v>
      </c>
      <c r="D654" s="97">
        <v>100000</v>
      </c>
      <c r="E654" s="506"/>
      <c r="F654" s="256"/>
      <c r="G654" s="168"/>
      <c r="H654" s="257"/>
      <c r="I654" s="257"/>
      <c r="J654" s="258"/>
    </row>
    <row r="655" spans="1:15" ht="17.25" outlineLevel="1" thickBot="1" x14ac:dyDescent="0.3">
      <c r="A655" s="507" t="s">
        <v>27</v>
      </c>
      <c r="B655" s="508"/>
      <c r="C655" s="162"/>
      <c r="D655" s="136">
        <f>SUM(D653:D654)</f>
        <v>7537600</v>
      </c>
      <c r="E655" s="74"/>
      <c r="F655" s="74"/>
      <c r="G655" s="164">
        <f>SUM(G653:G654)</f>
        <v>0</v>
      </c>
      <c r="H655" s="74"/>
      <c r="I655" s="89"/>
      <c r="J655" s="136">
        <f>SUM(J653:J654)</f>
        <v>0</v>
      </c>
    </row>
    <row r="656" spans="1:15" s="29" customFormat="1" ht="20.25" customHeight="1" x14ac:dyDescent="0.25">
      <c r="A656" s="580">
        <v>8</v>
      </c>
      <c r="B656" s="592" t="s">
        <v>236</v>
      </c>
      <c r="C656" s="253" t="s">
        <v>23</v>
      </c>
      <c r="D656" s="166">
        <v>7437600</v>
      </c>
      <c r="E656" s="505"/>
      <c r="F656" s="253"/>
      <c r="G656" s="167"/>
      <c r="H656" s="255"/>
      <c r="I656" s="255"/>
      <c r="J656" s="252"/>
      <c r="L656" s="28"/>
      <c r="M656" s="28"/>
      <c r="N656" s="28"/>
      <c r="O656" s="28"/>
    </row>
    <row r="657" spans="1:15" ht="20.25" customHeight="1" outlineLevel="1" x14ac:dyDescent="0.25">
      <c r="A657" s="581"/>
      <c r="B657" s="593"/>
      <c r="C657" s="276" t="s">
        <v>11</v>
      </c>
      <c r="D657" s="97">
        <v>100000</v>
      </c>
      <c r="E657" s="506"/>
      <c r="F657" s="256"/>
      <c r="G657" s="168"/>
      <c r="H657" s="257"/>
      <c r="I657" s="257"/>
      <c r="J657" s="258"/>
    </row>
    <row r="658" spans="1:15" ht="17.25" outlineLevel="1" thickBot="1" x14ac:dyDescent="0.3">
      <c r="A658" s="507" t="s">
        <v>27</v>
      </c>
      <c r="B658" s="508"/>
      <c r="C658" s="162"/>
      <c r="D658" s="136">
        <f>SUM(D656:D657)</f>
        <v>7537600</v>
      </c>
      <c r="E658" s="74"/>
      <c r="F658" s="74"/>
      <c r="G658" s="164">
        <f>SUM(G656:G657)</f>
        <v>0</v>
      </c>
      <c r="H658" s="74"/>
      <c r="I658" s="89"/>
      <c r="J658" s="136">
        <f>SUM(J656:J657)</f>
        <v>0</v>
      </c>
    </row>
    <row r="659" spans="1:15" s="4" customFormat="1" ht="33" x14ac:dyDescent="0.25">
      <c r="A659" s="247">
        <v>9</v>
      </c>
      <c r="B659" s="246" t="s">
        <v>79</v>
      </c>
      <c r="C659" s="165" t="s">
        <v>24</v>
      </c>
      <c r="D659" s="166">
        <v>8925000</v>
      </c>
      <c r="E659" s="256" t="s">
        <v>435</v>
      </c>
      <c r="F659" s="253" t="s">
        <v>434</v>
      </c>
      <c r="G659" s="254">
        <v>8469413.7599999998</v>
      </c>
      <c r="H659" s="255">
        <v>42985</v>
      </c>
      <c r="I659" s="255"/>
      <c r="J659" s="252"/>
      <c r="L659" s="14"/>
      <c r="M659" s="14"/>
      <c r="N659" s="14"/>
      <c r="O659" s="14"/>
    </row>
    <row r="660" spans="1:15" ht="17.25" outlineLevel="1" thickBot="1" x14ac:dyDescent="0.3">
      <c r="A660" s="507" t="s">
        <v>27</v>
      </c>
      <c r="B660" s="508"/>
      <c r="C660" s="162"/>
      <c r="D660" s="136">
        <f>SUM(D659:D659)</f>
        <v>8925000</v>
      </c>
      <c r="E660" s="78"/>
      <c r="F660" s="74"/>
      <c r="G660" s="164">
        <f>SUM(G659:G659)</f>
        <v>8469413.7599999998</v>
      </c>
      <c r="H660" s="74"/>
      <c r="I660" s="89"/>
      <c r="J660" s="136">
        <f>SUM(J659:J659)</f>
        <v>0</v>
      </c>
    </row>
    <row r="661" spans="1:15" s="4" customFormat="1" ht="15.75" customHeight="1" x14ac:dyDescent="0.25">
      <c r="A661" s="580">
        <v>10</v>
      </c>
      <c r="B661" s="584" t="s">
        <v>237</v>
      </c>
      <c r="C661" s="253" t="s">
        <v>23</v>
      </c>
      <c r="D661" s="252">
        <v>5562000</v>
      </c>
      <c r="E661" s="505"/>
      <c r="F661" s="280"/>
      <c r="G661" s="254"/>
      <c r="H661" s="255"/>
      <c r="I661" s="255"/>
      <c r="J661" s="252"/>
      <c r="L661" s="14"/>
      <c r="M661" s="14"/>
      <c r="N661" s="14"/>
      <c r="O661" s="14"/>
    </row>
    <row r="662" spans="1:15" ht="16.5" outlineLevel="1" x14ac:dyDescent="0.25">
      <c r="A662" s="581"/>
      <c r="B662" s="582"/>
      <c r="C662" s="276" t="s">
        <v>11</v>
      </c>
      <c r="D662" s="258">
        <v>100000</v>
      </c>
      <c r="E662" s="506"/>
      <c r="F662" s="275"/>
      <c r="G662" s="265"/>
      <c r="H662" s="257"/>
      <c r="I662" s="257"/>
      <c r="J662" s="258"/>
    </row>
    <row r="663" spans="1:15" ht="17.25" outlineLevel="1" thickBot="1" x14ac:dyDescent="0.3">
      <c r="A663" s="507" t="s">
        <v>27</v>
      </c>
      <c r="B663" s="508"/>
      <c r="C663" s="103"/>
      <c r="D663" s="104">
        <f>SUM(D661:D662)</f>
        <v>5662000</v>
      </c>
      <c r="E663" s="74"/>
      <c r="F663" s="74"/>
      <c r="G663" s="105">
        <f>SUM(G661:G662)</f>
        <v>0</v>
      </c>
      <c r="H663" s="74"/>
      <c r="I663" s="89"/>
      <c r="J663" s="104">
        <f>SUM(J661:J662)</f>
        <v>0</v>
      </c>
    </row>
    <row r="664" spans="1:15" ht="16.5" customHeight="1" outlineLevel="1" x14ac:dyDescent="0.25">
      <c r="A664" s="585">
        <v>11</v>
      </c>
      <c r="B664" s="587" t="s">
        <v>80</v>
      </c>
      <c r="C664" s="342" t="s">
        <v>12</v>
      </c>
      <c r="D664" s="106">
        <v>645050</v>
      </c>
      <c r="E664" s="539" t="s">
        <v>454</v>
      </c>
      <c r="F664" s="539" t="s">
        <v>455</v>
      </c>
      <c r="G664" s="686">
        <v>4968138.5245081782</v>
      </c>
      <c r="H664" s="527">
        <v>42985</v>
      </c>
      <c r="I664" s="107"/>
      <c r="J664" s="323"/>
    </row>
    <row r="665" spans="1:15" s="29" customFormat="1" ht="16.5" customHeight="1" x14ac:dyDescent="0.25">
      <c r="A665" s="586"/>
      <c r="B665" s="588"/>
      <c r="C665" s="182" t="s">
        <v>23</v>
      </c>
      <c r="D665" s="147">
        <v>2988000</v>
      </c>
      <c r="E665" s="541"/>
      <c r="F665" s="541"/>
      <c r="G665" s="688"/>
      <c r="H665" s="540"/>
      <c r="I665" s="262"/>
      <c r="J665" s="259"/>
      <c r="L665" s="28"/>
      <c r="M665" s="28"/>
      <c r="N665" s="28"/>
      <c r="O665" s="28"/>
    </row>
    <row r="666" spans="1:15" ht="16.5" outlineLevel="1" x14ac:dyDescent="0.25">
      <c r="A666" s="586"/>
      <c r="B666" s="588"/>
      <c r="C666" s="98" t="s">
        <v>24</v>
      </c>
      <c r="D666" s="97">
        <v>3360000</v>
      </c>
      <c r="E666" s="456"/>
      <c r="F666" s="121"/>
      <c r="G666" s="168"/>
      <c r="H666" s="541"/>
      <c r="I666" s="257"/>
      <c r="J666" s="258"/>
    </row>
    <row r="667" spans="1:15" ht="16.5" outlineLevel="1" x14ac:dyDescent="0.25">
      <c r="A667" s="583"/>
      <c r="B667" s="591"/>
      <c r="C667" s="150" t="s">
        <v>11</v>
      </c>
      <c r="D667" s="149">
        <v>100000</v>
      </c>
      <c r="E667" s="467"/>
      <c r="F667" s="467"/>
      <c r="G667" s="295"/>
      <c r="H667" s="458"/>
      <c r="I667" s="296"/>
      <c r="J667" s="274"/>
    </row>
    <row r="668" spans="1:15" ht="17.25" outlineLevel="1" thickBot="1" x14ac:dyDescent="0.3">
      <c r="A668" s="535" t="s">
        <v>27</v>
      </c>
      <c r="B668" s="536"/>
      <c r="C668" s="150"/>
      <c r="D668" s="148">
        <f>SUM(D664:D667)</f>
        <v>7093050</v>
      </c>
      <c r="E668" s="78"/>
      <c r="F668" s="78"/>
      <c r="G668" s="170">
        <f>SUM(G664:G667)</f>
        <v>4968138.5245081782</v>
      </c>
      <c r="H668" s="78"/>
      <c r="I668" s="84"/>
      <c r="J668" s="148">
        <f>SUM(J665:J666)</f>
        <v>0</v>
      </c>
    </row>
    <row r="669" spans="1:15" s="4" customFormat="1" ht="15.75" customHeight="1" x14ac:dyDescent="0.25">
      <c r="A669" s="580">
        <v>12</v>
      </c>
      <c r="B669" s="584" t="s">
        <v>81</v>
      </c>
      <c r="C669" s="253" t="s">
        <v>8</v>
      </c>
      <c r="D669" s="252">
        <v>5030000</v>
      </c>
      <c r="E669" s="505" t="s">
        <v>454</v>
      </c>
      <c r="F669" s="505" t="s">
        <v>455</v>
      </c>
      <c r="G669" s="502">
        <v>7267503.453360199</v>
      </c>
      <c r="H669" s="493">
        <v>42985</v>
      </c>
      <c r="I669" s="255"/>
      <c r="J669" s="252"/>
      <c r="L669" s="14"/>
      <c r="M669" s="14"/>
      <c r="N669" s="14"/>
      <c r="O669" s="14"/>
    </row>
    <row r="670" spans="1:15" ht="16.5" outlineLevel="1" x14ac:dyDescent="0.25">
      <c r="A670" s="581"/>
      <c r="B670" s="582"/>
      <c r="C670" s="256" t="s">
        <v>9</v>
      </c>
      <c r="D670" s="258">
        <v>1307800</v>
      </c>
      <c r="E670" s="506"/>
      <c r="F670" s="506"/>
      <c r="G670" s="504"/>
      <c r="H670" s="495"/>
      <c r="I670" s="257"/>
      <c r="J670" s="258"/>
    </row>
    <row r="671" spans="1:15" ht="17.25" outlineLevel="1" thickBot="1" x14ac:dyDescent="0.3">
      <c r="A671" s="507" t="s">
        <v>27</v>
      </c>
      <c r="B671" s="508"/>
      <c r="C671" s="103"/>
      <c r="D671" s="104">
        <f>SUM(D669:D670)</f>
        <v>6337800</v>
      </c>
      <c r="E671" s="78"/>
      <c r="F671" s="78"/>
      <c r="G671" s="105">
        <f>SUM(G669:G670)</f>
        <v>7267503.453360199</v>
      </c>
      <c r="H671" s="74"/>
      <c r="I671" s="89"/>
      <c r="J671" s="104">
        <f>SUM(J669:J670)</f>
        <v>0</v>
      </c>
    </row>
    <row r="672" spans="1:15" s="4" customFormat="1" ht="36" customHeight="1" x14ac:dyDescent="0.25">
      <c r="A672" s="317">
        <v>13</v>
      </c>
      <c r="B672" s="322" t="s">
        <v>82</v>
      </c>
      <c r="C672" s="260" t="s">
        <v>24</v>
      </c>
      <c r="D672" s="259">
        <v>7350000</v>
      </c>
      <c r="E672" s="256" t="s">
        <v>469</v>
      </c>
      <c r="F672" s="253" t="s">
        <v>434</v>
      </c>
      <c r="G672" s="261">
        <v>9183672.5</v>
      </c>
      <c r="H672" s="255">
        <v>42985</v>
      </c>
      <c r="I672" s="328"/>
      <c r="J672" s="259"/>
      <c r="L672" s="14"/>
      <c r="M672" s="14"/>
      <c r="N672" s="14"/>
      <c r="O672" s="14"/>
    </row>
    <row r="673" spans="1:15" ht="17.25" outlineLevel="1" thickBot="1" x14ac:dyDescent="0.3">
      <c r="A673" s="507" t="s">
        <v>27</v>
      </c>
      <c r="B673" s="508"/>
      <c r="C673" s="103"/>
      <c r="D673" s="104">
        <f>SUM(D672:D672)</f>
        <v>7350000</v>
      </c>
      <c r="E673" s="74"/>
      <c r="F673" s="74"/>
      <c r="G673" s="105">
        <f>SUM(G672:G672)</f>
        <v>9183672.5</v>
      </c>
      <c r="H673" s="74"/>
      <c r="I673" s="89"/>
      <c r="J673" s="104">
        <f>SUM(J672:J672)</f>
        <v>0</v>
      </c>
    </row>
    <row r="674" spans="1:15" s="4" customFormat="1" ht="16.5" x14ac:dyDescent="0.25">
      <c r="A674" s="583">
        <v>14</v>
      </c>
      <c r="B674" s="498" t="s">
        <v>238</v>
      </c>
      <c r="C674" s="253" t="s">
        <v>23</v>
      </c>
      <c r="D674" s="147">
        <v>9315000</v>
      </c>
      <c r="E674" s="505"/>
      <c r="F674" s="260"/>
      <c r="G674" s="183"/>
      <c r="H674" s="328"/>
      <c r="I674" s="257"/>
      <c r="J674" s="259"/>
      <c r="L674" s="14"/>
      <c r="M674" s="14"/>
      <c r="N674" s="14"/>
      <c r="O674" s="14"/>
    </row>
    <row r="675" spans="1:15" ht="16.5" outlineLevel="1" x14ac:dyDescent="0.25">
      <c r="A675" s="581"/>
      <c r="B675" s="582"/>
      <c r="C675" s="276" t="s">
        <v>11</v>
      </c>
      <c r="D675" s="97">
        <v>100000</v>
      </c>
      <c r="E675" s="506"/>
      <c r="F675" s="256"/>
      <c r="G675" s="168"/>
      <c r="H675" s="257"/>
      <c r="I675" s="266"/>
      <c r="J675" s="258"/>
    </row>
    <row r="676" spans="1:15" ht="17.25" outlineLevel="1" thickBot="1" x14ac:dyDescent="0.3">
      <c r="A676" s="507" t="s">
        <v>27</v>
      </c>
      <c r="B676" s="508"/>
      <c r="C676" s="137"/>
      <c r="D676" s="136">
        <f>SUM(D674:D675)</f>
        <v>9415000</v>
      </c>
      <c r="E676" s="74"/>
      <c r="F676" s="74"/>
      <c r="G676" s="164">
        <f>SUM(G674:G675)</f>
        <v>0</v>
      </c>
      <c r="H676" s="74"/>
      <c r="I676" s="89"/>
      <c r="J676" s="136">
        <f>SUM(J674:J675)</f>
        <v>0</v>
      </c>
    </row>
    <row r="677" spans="1:15" s="4" customFormat="1" ht="33" customHeight="1" x14ac:dyDescent="0.25">
      <c r="A677" s="315">
        <v>15</v>
      </c>
      <c r="B677" s="321" t="s">
        <v>21</v>
      </c>
      <c r="C677" s="166" t="s">
        <v>24</v>
      </c>
      <c r="D677" s="166">
        <v>9800000</v>
      </c>
      <c r="E677" s="256" t="s">
        <v>469</v>
      </c>
      <c r="F677" s="253" t="s">
        <v>434</v>
      </c>
      <c r="G677" s="167">
        <v>12650836.51</v>
      </c>
      <c r="H677" s="255">
        <v>42985</v>
      </c>
      <c r="I677" s="257"/>
      <c r="J677" s="252"/>
      <c r="L677" s="14"/>
      <c r="M677" s="14"/>
      <c r="N677" s="14"/>
      <c r="O677" s="14"/>
    </row>
    <row r="678" spans="1:15" ht="17.25" outlineLevel="1" thickBot="1" x14ac:dyDescent="0.3">
      <c r="A678" s="507" t="s">
        <v>27</v>
      </c>
      <c r="B678" s="508"/>
      <c r="C678" s="137"/>
      <c r="D678" s="136">
        <f>SUM(D677:D677)</f>
        <v>9800000</v>
      </c>
      <c r="E678" s="74"/>
      <c r="F678" s="74"/>
      <c r="G678" s="164">
        <f>SUM(G677:G677)</f>
        <v>12650836.51</v>
      </c>
      <c r="H678" s="74"/>
      <c r="I678" s="89"/>
      <c r="J678" s="136">
        <f>SUM(J677:J677)</f>
        <v>0</v>
      </c>
    </row>
    <row r="679" spans="1:15" s="4" customFormat="1" ht="16.5" x14ac:dyDescent="0.25">
      <c r="A679" s="580">
        <v>16</v>
      </c>
      <c r="B679" s="584" t="s">
        <v>83</v>
      </c>
      <c r="C679" s="165" t="s">
        <v>12</v>
      </c>
      <c r="D679" s="166">
        <v>442700</v>
      </c>
      <c r="E679" s="505" t="s">
        <v>470</v>
      </c>
      <c r="F679" s="505" t="s">
        <v>432</v>
      </c>
      <c r="G679" s="490">
        <v>8760905.3556305636</v>
      </c>
      <c r="H679" s="493">
        <v>42965</v>
      </c>
      <c r="I679" s="334"/>
      <c r="J679" s="267"/>
      <c r="L679" s="14"/>
      <c r="M679" s="14"/>
      <c r="N679" s="14"/>
      <c r="O679" s="14"/>
    </row>
    <row r="680" spans="1:15" s="34" customFormat="1" ht="16.5" x14ac:dyDescent="0.25">
      <c r="A680" s="583"/>
      <c r="B680" s="498"/>
      <c r="C680" s="98" t="s">
        <v>8</v>
      </c>
      <c r="D680" s="147">
        <v>1165000</v>
      </c>
      <c r="E680" s="518"/>
      <c r="F680" s="518"/>
      <c r="G680" s="491"/>
      <c r="H680" s="494"/>
      <c r="I680" s="330"/>
      <c r="J680" s="327"/>
      <c r="L680" s="14"/>
      <c r="M680" s="14"/>
      <c r="N680" s="14"/>
      <c r="O680" s="14"/>
    </row>
    <row r="681" spans="1:15" s="34" customFormat="1" ht="16.5" x14ac:dyDescent="0.25">
      <c r="A681" s="583"/>
      <c r="B681" s="498"/>
      <c r="C681" s="150" t="s">
        <v>9</v>
      </c>
      <c r="D681" s="147">
        <v>302900</v>
      </c>
      <c r="E681" s="518"/>
      <c r="F681" s="518"/>
      <c r="G681" s="491"/>
      <c r="H681" s="494"/>
      <c r="I681" s="330"/>
      <c r="J681" s="327"/>
      <c r="L681" s="14"/>
      <c r="M681" s="14"/>
      <c r="N681" s="14"/>
      <c r="O681" s="14"/>
    </row>
    <row r="682" spans="1:15" s="34" customFormat="1" ht="16.5" x14ac:dyDescent="0.25">
      <c r="A682" s="583"/>
      <c r="B682" s="498"/>
      <c r="C682" s="98" t="s">
        <v>10</v>
      </c>
      <c r="D682" s="147">
        <v>209700</v>
      </c>
      <c r="E682" s="518"/>
      <c r="F682" s="518"/>
      <c r="G682" s="491"/>
      <c r="H682" s="494"/>
      <c r="I682" s="330"/>
      <c r="J682" s="327"/>
      <c r="L682" s="14"/>
      <c r="M682" s="14"/>
      <c r="N682" s="14"/>
      <c r="O682" s="14"/>
    </row>
    <row r="683" spans="1:15" s="34" customFormat="1" ht="16.5" x14ac:dyDescent="0.25">
      <c r="A683" s="583"/>
      <c r="B683" s="498"/>
      <c r="C683" s="150" t="s">
        <v>24</v>
      </c>
      <c r="D683" s="147">
        <v>3570000</v>
      </c>
      <c r="E683" s="506"/>
      <c r="F683" s="506"/>
      <c r="G683" s="492"/>
      <c r="H683" s="495"/>
      <c r="I683" s="330"/>
      <c r="J683" s="327"/>
      <c r="L683" s="14"/>
      <c r="M683" s="14"/>
      <c r="N683" s="14"/>
      <c r="O683" s="14"/>
    </row>
    <row r="684" spans="1:15" ht="17.25" outlineLevel="1" thickBot="1" x14ac:dyDescent="0.3">
      <c r="A684" s="535" t="s">
        <v>27</v>
      </c>
      <c r="B684" s="536"/>
      <c r="C684" s="149"/>
      <c r="D684" s="148">
        <f>SUM(D679:D683)</f>
        <v>5690300</v>
      </c>
      <c r="E684" s="78"/>
      <c r="F684" s="74"/>
      <c r="G684" s="170">
        <f>SUM(G679:G683)</f>
        <v>8760905.3556305636</v>
      </c>
      <c r="H684" s="78"/>
      <c r="I684" s="84"/>
      <c r="J684" s="148">
        <f>SUM(J679:J683)</f>
        <v>0</v>
      </c>
    </row>
    <row r="685" spans="1:15" s="4" customFormat="1" ht="33" customHeight="1" x14ac:dyDescent="0.25">
      <c r="A685" s="315">
        <v>17</v>
      </c>
      <c r="B685" s="321" t="s">
        <v>84</v>
      </c>
      <c r="C685" s="253" t="s">
        <v>24</v>
      </c>
      <c r="D685" s="252">
        <v>2240000</v>
      </c>
      <c r="E685" s="400" t="s">
        <v>470</v>
      </c>
      <c r="F685" s="451" t="s">
        <v>432</v>
      </c>
      <c r="G685" s="254">
        <v>2598418.79</v>
      </c>
      <c r="H685" s="255">
        <v>42965</v>
      </c>
      <c r="I685" s="255"/>
      <c r="J685" s="252"/>
      <c r="L685" s="14"/>
      <c r="M685" s="14"/>
      <c r="N685" s="14"/>
      <c r="O685" s="14"/>
    </row>
    <row r="686" spans="1:15" ht="17.25" outlineLevel="1" thickBot="1" x14ac:dyDescent="0.3">
      <c r="A686" s="507" t="s">
        <v>27</v>
      </c>
      <c r="B686" s="508"/>
      <c r="C686" s="103"/>
      <c r="D686" s="104">
        <f>SUM(D685:D685)</f>
        <v>2240000</v>
      </c>
      <c r="E686" s="74"/>
      <c r="F686" s="74"/>
      <c r="G686" s="105">
        <f>SUM(G685:G685)</f>
        <v>2598418.79</v>
      </c>
      <c r="H686" s="74"/>
      <c r="I686" s="89"/>
      <c r="J686" s="104">
        <f>SUM(J685:J685)</f>
        <v>0</v>
      </c>
    </row>
    <row r="687" spans="1:15" s="4" customFormat="1" ht="31.5" customHeight="1" x14ac:dyDescent="0.25">
      <c r="A687" s="315">
        <v>18</v>
      </c>
      <c r="B687" s="321" t="s">
        <v>85</v>
      </c>
      <c r="C687" s="253" t="s">
        <v>24</v>
      </c>
      <c r="D687" s="258">
        <v>9800000</v>
      </c>
      <c r="E687" s="256" t="s">
        <v>471</v>
      </c>
      <c r="F687" s="256" t="s">
        <v>367</v>
      </c>
      <c r="G687" s="252">
        <v>10941667.58</v>
      </c>
      <c r="H687" s="255">
        <v>42985</v>
      </c>
      <c r="I687" s="255"/>
      <c r="J687" s="252"/>
      <c r="L687" s="14"/>
      <c r="M687" s="14"/>
      <c r="N687" s="14"/>
      <c r="O687" s="14"/>
    </row>
    <row r="688" spans="1:15" ht="17.25" outlineLevel="1" thickBot="1" x14ac:dyDescent="0.3">
      <c r="A688" s="507" t="s">
        <v>27</v>
      </c>
      <c r="B688" s="508"/>
      <c r="C688" s="103"/>
      <c r="D688" s="104">
        <f>SUM(D687:D687)</f>
        <v>9800000</v>
      </c>
      <c r="E688" s="74"/>
      <c r="F688" s="74"/>
      <c r="G688" s="105">
        <f>SUM(G687:G687)</f>
        <v>10941667.58</v>
      </c>
      <c r="H688" s="74"/>
      <c r="I688" s="89"/>
      <c r="J688" s="104">
        <f>SUM(J687:J687)</f>
        <v>0</v>
      </c>
    </row>
    <row r="689" spans="1:15" s="4" customFormat="1" ht="19.5" customHeight="1" x14ac:dyDescent="0.25">
      <c r="A689" s="580">
        <v>19</v>
      </c>
      <c r="B689" s="592" t="s">
        <v>86</v>
      </c>
      <c r="C689" s="253" t="s">
        <v>23</v>
      </c>
      <c r="D689" s="252">
        <v>3960000</v>
      </c>
      <c r="E689" s="505" t="s">
        <v>472</v>
      </c>
      <c r="F689" s="253"/>
      <c r="G689" s="254"/>
      <c r="H689" s="255"/>
      <c r="I689" s="255"/>
      <c r="J689" s="252"/>
      <c r="L689" s="14"/>
      <c r="M689" s="14"/>
      <c r="N689" s="14"/>
      <c r="O689" s="14"/>
    </row>
    <row r="690" spans="1:15" s="34" customFormat="1" ht="18" customHeight="1" x14ac:dyDescent="0.25">
      <c r="A690" s="583"/>
      <c r="B690" s="591"/>
      <c r="C690" s="260" t="s">
        <v>24</v>
      </c>
      <c r="D690" s="259">
        <v>3570000</v>
      </c>
      <c r="E690" s="518"/>
      <c r="F690" s="451" t="s">
        <v>367</v>
      </c>
      <c r="G690" s="261">
        <v>4186099.39</v>
      </c>
      <c r="H690" s="452">
        <v>42985</v>
      </c>
      <c r="I690" s="328"/>
      <c r="J690" s="259"/>
      <c r="L690" s="14"/>
      <c r="M690" s="14"/>
      <c r="N690" s="14"/>
      <c r="O690" s="14"/>
    </row>
    <row r="691" spans="1:15" ht="19.5" customHeight="1" outlineLevel="1" x14ac:dyDescent="0.25">
      <c r="A691" s="581"/>
      <c r="B691" s="593"/>
      <c r="C691" s="98" t="s">
        <v>11</v>
      </c>
      <c r="D691" s="97">
        <v>100000</v>
      </c>
      <c r="E691" s="506"/>
      <c r="F691" s="256"/>
      <c r="G691" s="168"/>
      <c r="H691" s="257"/>
      <c r="I691" s="257"/>
      <c r="J691" s="258"/>
    </row>
    <row r="692" spans="1:15" ht="17.25" outlineLevel="1" thickBot="1" x14ac:dyDescent="0.3">
      <c r="A692" s="535" t="s">
        <v>27</v>
      </c>
      <c r="B692" s="536"/>
      <c r="C692" s="108"/>
      <c r="D692" s="109">
        <f>SUM(D689:D691)</f>
        <v>7630000</v>
      </c>
      <c r="E692" s="78"/>
      <c r="F692" s="78"/>
      <c r="G692" s="110">
        <f>SUM(G689:G691)</f>
        <v>4186099.39</v>
      </c>
      <c r="H692" s="78"/>
      <c r="I692" s="84"/>
      <c r="J692" s="109">
        <f>SUM(J689:J691)</f>
        <v>0</v>
      </c>
    </row>
    <row r="693" spans="1:15" s="29" customFormat="1" ht="17.25" customHeight="1" x14ac:dyDescent="0.25">
      <c r="A693" s="585">
        <v>20</v>
      </c>
      <c r="B693" s="587" t="s">
        <v>87</v>
      </c>
      <c r="C693" s="253" t="s">
        <v>12</v>
      </c>
      <c r="D693" s="252">
        <v>1276800</v>
      </c>
      <c r="E693" s="505" t="s">
        <v>472</v>
      </c>
      <c r="F693" s="505" t="s">
        <v>367</v>
      </c>
      <c r="G693" s="502">
        <v>10987781.27</v>
      </c>
      <c r="H693" s="493">
        <v>42985</v>
      </c>
      <c r="I693" s="255"/>
      <c r="J693" s="252"/>
      <c r="L693" s="28"/>
      <c r="M693" s="28"/>
      <c r="N693" s="28"/>
      <c r="O693" s="28"/>
    </row>
    <row r="694" spans="1:15" s="29" customFormat="1" ht="15.75" customHeight="1" x14ac:dyDescent="0.25">
      <c r="A694" s="586"/>
      <c r="B694" s="588"/>
      <c r="C694" s="260" t="s">
        <v>9</v>
      </c>
      <c r="D694" s="259">
        <v>873600</v>
      </c>
      <c r="E694" s="518"/>
      <c r="F694" s="518"/>
      <c r="G694" s="503"/>
      <c r="H694" s="518"/>
      <c r="I694" s="328"/>
      <c r="J694" s="259"/>
      <c r="L694" s="28"/>
      <c r="M694" s="28"/>
      <c r="N694" s="28"/>
      <c r="O694" s="28"/>
    </row>
    <row r="695" spans="1:15" s="29" customFormat="1" ht="17.25" customHeight="1" x14ac:dyDescent="0.25">
      <c r="A695" s="586"/>
      <c r="B695" s="588"/>
      <c r="C695" s="260" t="s">
        <v>10</v>
      </c>
      <c r="D695" s="259">
        <v>604800</v>
      </c>
      <c r="E695" s="518"/>
      <c r="F695" s="518"/>
      <c r="G695" s="503"/>
      <c r="H695" s="518"/>
      <c r="I695" s="328"/>
      <c r="J695" s="259"/>
      <c r="L695" s="28"/>
      <c r="M695" s="28"/>
      <c r="N695" s="28"/>
      <c r="O695" s="28"/>
    </row>
    <row r="696" spans="1:15" ht="15" customHeight="1" outlineLevel="1" x14ac:dyDescent="0.25">
      <c r="A696" s="583"/>
      <c r="B696" s="591"/>
      <c r="C696" s="98" t="s">
        <v>24</v>
      </c>
      <c r="D696" s="97">
        <v>3360000</v>
      </c>
      <c r="E696" s="506"/>
      <c r="F696" s="506"/>
      <c r="G696" s="504"/>
      <c r="H696" s="506"/>
      <c r="I696" s="257"/>
      <c r="J696" s="258"/>
    </row>
    <row r="697" spans="1:15" ht="17.25" outlineLevel="1" thickBot="1" x14ac:dyDescent="0.3">
      <c r="A697" s="507" t="s">
        <v>27</v>
      </c>
      <c r="B697" s="508"/>
      <c r="C697" s="103"/>
      <c r="D697" s="109">
        <f>SUM(D693:D696)</f>
        <v>6115200</v>
      </c>
      <c r="E697" s="74"/>
      <c r="F697" s="74"/>
      <c r="G697" s="110">
        <f>SUM(G693:G696)</f>
        <v>10987781.27</v>
      </c>
      <c r="H697" s="74"/>
      <c r="I697" s="89"/>
      <c r="J697" s="109">
        <f>SUM(J693:J696)</f>
        <v>0</v>
      </c>
    </row>
    <row r="698" spans="1:15" s="4" customFormat="1" ht="35.25" customHeight="1" x14ac:dyDescent="0.25">
      <c r="A698" s="318">
        <v>21</v>
      </c>
      <c r="B698" s="314" t="s">
        <v>20</v>
      </c>
      <c r="C698" s="253" t="s">
        <v>24</v>
      </c>
      <c r="D698" s="252">
        <v>2240000</v>
      </c>
      <c r="E698" s="253" t="s">
        <v>473</v>
      </c>
      <c r="F698" s="253" t="s">
        <v>373</v>
      </c>
      <c r="G698" s="254">
        <v>3163302.96</v>
      </c>
      <c r="H698" s="255">
        <v>42965</v>
      </c>
      <c r="I698" s="255"/>
      <c r="J698" s="252"/>
      <c r="L698" s="14"/>
      <c r="M698" s="14"/>
      <c r="N698" s="14"/>
      <c r="O698" s="14"/>
    </row>
    <row r="699" spans="1:15" ht="17.25" outlineLevel="1" thickBot="1" x14ac:dyDescent="0.3">
      <c r="A699" s="507" t="s">
        <v>27</v>
      </c>
      <c r="B699" s="508"/>
      <c r="C699" s="103"/>
      <c r="D699" s="109">
        <f>SUM(D698:D698)</f>
        <v>2240000</v>
      </c>
      <c r="E699" s="74"/>
      <c r="F699" s="74"/>
      <c r="G699" s="110">
        <f>SUM(G698:G698)</f>
        <v>3163302.96</v>
      </c>
      <c r="H699" s="74"/>
      <c r="I699" s="89"/>
      <c r="J699" s="109">
        <f>SUM(J698:J698)</f>
        <v>0</v>
      </c>
    </row>
    <row r="700" spans="1:15" s="4" customFormat="1" ht="35.25" customHeight="1" x14ac:dyDescent="0.25">
      <c r="A700" s="318">
        <v>22</v>
      </c>
      <c r="B700" s="314" t="s">
        <v>88</v>
      </c>
      <c r="C700" s="253" t="s">
        <v>24</v>
      </c>
      <c r="D700" s="252">
        <v>3360000</v>
      </c>
      <c r="E700" s="253" t="s">
        <v>473</v>
      </c>
      <c r="F700" s="253" t="s">
        <v>373</v>
      </c>
      <c r="G700" s="254">
        <v>4624817</v>
      </c>
      <c r="H700" s="255">
        <v>42965</v>
      </c>
      <c r="I700" s="255"/>
      <c r="J700" s="252"/>
      <c r="L700" s="14"/>
      <c r="M700" s="14"/>
      <c r="N700" s="14"/>
      <c r="O700" s="14"/>
    </row>
    <row r="701" spans="1:15" ht="17.25" outlineLevel="1" thickBot="1" x14ac:dyDescent="0.3">
      <c r="A701" s="507" t="s">
        <v>27</v>
      </c>
      <c r="B701" s="508"/>
      <c r="C701" s="103"/>
      <c r="D701" s="109">
        <f>SUM(D700:D700)</f>
        <v>3360000</v>
      </c>
      <c r="E701" s="74"/>
      <c r="F701" s="74"/>
      <c r="G701" s="110">
        <f>SUM(G700:G700)</f>
        <v>4624817</v>
      </c>
      <c r="H701" s="74"/>
      <c r="I701" s="89"/>
      <c r="J701" s="109">
        <f>SUM(J700:J700)</f>
        <v>0</v>
      </c>
    </row>
    <row r="702" spans="1:15" s="4" customFormat="1" ht="42.75" customHeight="1" x14ac:dyDescent="0.25">
      <c r="A702" s="318">
        <v>23</v>
      </c>
      <c r="B702" s="314" t="s">
        <v>89</v>
      </c>
      <c r="C702" s="253" t="s">
        <v>24</v>
      </c>
      <c r="D702" s="252">
        <v>3360000</v>
      </c>
      <c r="E702" s="253" t="s">
        <v>473</v>
      </c>
      <c r="F702" s="253" t="s">
        <v>373</v>
      </c>
      <c r="G702" s="254">
        <v>4611880.05</v>
      </c>
      <c r="H702" s="255">
        <v>42965</v>
      </c>
      <c r="I702" s="255"/>
      <c r="J702" s="252"/>
      <c r="L702" s="14"/>
      <c r="M702" s="14"/>
      <c r="N702" s="14"/>
      <c r="O702" s="14"/>
    </row>
    <row r="703" spans="1:15" ht="17.25" outlineLevel="1" thickBot="1" x14ac:dyDescent="0.3">
      <c r="A703" s="507" t="s">
        <v>27</v>
      </c>
      <c r="B703" s="508"/>
      <c r="C703" s="103"/>
      <c r="D703" s="104">
        <f>SUM(D702:D702)</f>
        <v>3360000</v>
      </c>
      <c r="E703" s="74"/>
      <c r="F703" s="74"/>
      <c r="G703" s="105">
        <f>SUM(G702:G702)</f>
        <v>4611880.05</v>
      </c>
      <c r="H703" s="74"/>
      <c r="I703" s="89"/>
      <c r="J703" s="104">
        <f>SUM(J702:J702)</f>
        <v>0</v>
      </c>
    </row>
    <row r="704" spans="1:15" s="4" customFormat="1" ht="50.25" customHeight="1" x14ac:dyDescent="0.25">
      <c r="A704" s="318">
        <v>24</v>
      </c>
      <c r="B704" s="316" t="s">
        <v>239</v>
      </c>
      <c r="C704" s="260" t="s">
        <v>23</v>
      </c>
      <c r="D704" s="259">
        <v>12511200</v>
      </c>
      <c r="E704" s="256" t="s">
        <v>453</v>
      </c>
      <c r="F704" s="451" t="s">
        <v>433</v>
      </c>
      <c r="G704" s="261">
        <v>9034185.8100000005</v>
      </c>
      <c r="H704" s="452">
        <v>42991</v>
      </c>
      <c r="I704" s="328"/>
      <c r="J704" s="259"/>
      <c r="L704" s="14"/>
      <c r="M704" s="14"/>
      <c r="N704" s="14"/>
      <c r="O704" s="14"/>
    </row>
    <row r="705" spans="1:15" ht="17.25" outlineLevel="1" thickBot="1" x14ac:dyDescent="0.3">
      <c r="A705" s="507" t="s">
        <v>27</v>
      </c>
      <c r="B705" s="508"/>
      <c r="C705" s="103"/>
      <c r="D705" s="109">
        <f>SUM(D704:D704)</f>
        <v>12511200</v>
      </c>
      <c r="E705" s="74"/>
      <c r="F705" s="74"/>
      <c r="G705" s="110">
        <f>SUM(G704:G704)</f>
        <v>9034185.8100000005</v>
      </c>
      <c r="H705" s="74"/>
      <c r="I705" s="89"/>
      <c r="J705" s="109">
        <f>SUM(J704:J704)</f>
        <v>0</v>
      </c>
    </row>
    <row r="706" spans="1:15" s="4" customFormat="1" ht="51.75" customHeight="1" x14ac:dyDescent="0.25">
      <c r="A706" s="318">
        <v>25</v>
      </c>
      <c r="B706" s="314" t="s">
        <v>240</v>
      </c>
      <c r="C706" s="253" t="s">
        <v>24</v>
      </c>
      <c r="D706" s="252">
        <v>10625000</v>
      </c>
      <c r="E706" s="256" t="s">
        <v>453</v>
      </c>
      <c r="F706" s="253" t="s">
        <v>433</v>
      </c>
      <c r="G706" s="254">
        <v>18938530.710000001</v>
      </c>
      <c r="H706" s="255">
        <v>42991</v>
      </c>
      <c r="I706" s="255"/>
      <c r="J706" s="252"/>
      <c r="L706" s="14"/>
      <c r="M706" s="14"/>
      <c r="N706" s="14"/>
      <c r="O706" s="14"/>
    </row>
    <row r="707" spans="1:15" ht="17.25" outlineLevel="1" thickBot="1" x14ac:dyDescent="0.3">
      <c r="A707" s="507" t="s">
        <v>27</v>
      </c>
      <c r="B707" s="508"/>
      <c r="C707" s="103"/>
      <c r="D707" s="109">
        <f>SUM(D706:D706)</f>
        <v>10625000</v>
      </c>
      <c r="E707" s="74"/>
      <c r="F707" s="74"/>
      <c r="G707" s="110">
        <f>SUM(G706:G706)</f>
        <v>18938530.710000001</v>
      </c>
      <c r="H707" s="74"/>
      <c r="I707" s="89"/>
      <c r="J707" s="109">
        <f>SUM(J706:J706)</f>
        <v>0</v>
      </c>
    </row>
    <row r="708" spans="1:15" s="4" customFormat="1" ht="54" customHeight="1" x14ac:dyDescent="0.25">
      <c r="A708" s="318">
        <v>26</v>
      </c>
      <c r="B708" s="319" t="s">
        <v>241</v>
      </c>
      <c r="C708" s="253" t="s">
        <v>24</v>
      </c>
      <c r="D708" s="252">
        <v>10625000</v>
      </c>
      <c r="E708" s="256" t="s">
        <v>453</v>
      </c>
      <c r="F708" s="253" t="s">
        <v>433</v>
      </c>
      <c r="G708" s="254">
        <v>10651179.58</v>
      </c>
      <c r="H708" s="255">
        <v>42991</v>
      </c>
      <c r="I708" s="255"/>
      <c r="J708" s="252"/>
      <c r="L708" s="14"/>
      <c r="M708" s="14"/>
      <c r="N708" s="14"/>
      <c r="O708" s="14"/>
    </row>
    <row r="709" spans="1:15" ht="17.25" customHeight="1" outlineLevel="1" thickBot="1" x14ac:dyDescent="0.3">
      <c r="A709" s="627" t="s">
        <v>27</v>
      </c>
      <c r="B709" s="628"/>
      <c r="C709" s="103"/>
      <c r="D709" s="109">
        <f>SUM(D708:D708)</f>
        <v>10625000</v>
      </c>
      <c r="E709" s="74"/>
      <c r="F709" s="74"/>
      <c r="G709" s="104">
        <f>SUM(G708:G708)</f>
        <v>10651179.58</v>
      </c>
      <c r="H709" s="74"/>
      <c r="I709" s="89"/>
      <c r="J709" s="104">
        <f>SUM(J708:J708)</f>
        <v>0</v>
      </c>
    </row>
    <row r="710" spans="1:15" s="6" customFormat="1" ht="19.5" customHeight="1" outlineLevel="1" x14ac:dyDescent="0.25">
      <c r="A710" s="523" t="s">
        <v>169</v>
      </c>
      <c r="B710" s="524"/>
      <c r="C710" s="596"/>
      <c r="D710" s="374">
        <v>9895830</v>
      </c>
      <c r="E710" s="118"/>
      <c r="F710" s="68"/>
      <c r="G710" s="388">
        <v>0</v>
      </c>
      <c r="H710" s="70"/>
      <c r="I710" s="107"/>
      <c r="J710" s="374"/>
      <c r="L710" s="2"/>
      <c r="M710" s="2"/>
      <c r="N710" s="2"/>
      <c r="O710" s="2"/>
    </row>
    <row r="711" spans="1:15" ht="17.25" outlineLevel="1" thickBot="1" x14ac:dyDescent="0.3">
      <c r="A711" s="589" t="s">
        <v>28</v>
      </c>
      <c r="B711" s="590"/>
      <c r="C711" s="151"/>
      <c r="D711" s="152">
        <f>D637+D639+D641+D644+D650+D652+D655+D658+D660+D663+D668+D671+D673+D676+D678+D684+D686+D688+D692+D697+D699+D701+D703+D705+D707+D709+D710</f>
        <v>243413680</v>
      </c>
      <c r="E711" s="152">
        <f t="shared" ref="E711:J711" si="41">E637+E639+E641+E644+E650+E652+E655+E658+E660+E663+E668+E671+E673+E676+E678+E684+E686+E688+E692+E697+E699+E701+E703+E705+E707+E709+E710</f>
        <v>0</v>
      </c>
      <c r="F711" s="152">
        <f t="shared" si="41"/>
        <v>0</v>
      </c>
      <c r="G711" s="152">
        <f>G637+G639+G641+G644+G650+G652+G655+G658+G660+G663+G668+G671+G673+G676+G678+G684+G686+G688+G692+G697+G699+G701+G703+G705+G707+G709+G710</f>
        <v>226438425.49568063</v>
      </c>
      <c r="H711" s="152">
        <f t="shared" si="41"/>
        <v>0</v>
      </c>
      <c r="I711" s="152">
        <f t="shared" si="41"/>
        <v>0</v>
      </c>
      <c r="J711" s="152">
        <f t="shared" si="41"/>
        <v>0</v>
      </c>
    </row>
    <row r="712" spans="1:15" s="4" customFormat="1" ht="27.75" customHeight="1" thickBot="1" x14ac:dyDescent="0.3">
      <c r="A712" s="602" t="s">
        <v>46</v>
      </c>
      <c r="B712" s="603"/>
      <c r="C712" s="603"/>
      <c r="D712" s="603"/>
      <c r="E712" s="603"/>
      <c r="F712" s="603"/>
      <c r="G712" s="603"/>
      <c r="H712" s="603"/>
      <c r="I712" s="603"/>
      <c r="J712" s="603"/>
      <c r="L712" s="14"/>
      <c r="M712" s="14"/>
      <c r="N712" s="14"/>
      <c r="O712" s="14"/>
    </row>
    <row r="713" spans="1:15" s="4" customFormat="1" ht="24" customHeight="1" x14ac:dyDescent="0.25">
      <c r="A713" s="580">
        <v>1</v>
      </c>
      <c r="B713" s="584" t="s">
        <v>242</v>
      </c>
      <c r="C713" s="166" t="s">
        <v>23</v>
      </c>
      <c r="D713" s="166">
        <v>7317000</v>
      </c>
      <c r="E713" s="505"/>
      <c r="F713" s="253"/>
      <c r="G713" s="167"/>
      <c r="H713" s="255"/>
      <c r="I713" s="334"/>
      <c r="J713" s="267"/>
      <c r="L713" s="14"/>
      <c r="M713" s="14"/>
      <c r="N713" s="14"/>
      <c r="O713" s="14"/>
    </row>
    <row r="714" spans="1:15" ht="16.5" outlineLevel="1" x14ac:dyDescent="0.25">
      <c r="A714" s="581"/>
      <c r="B714" s="582"/>
      <c r="C714" s="98" t="s">
        <v>11</v>
      </c>
      <c r="D714" s="97">
        <v>100000</v>
      </c>
      <c r="E714" s="506"/>
      <c r="F714" s="256"/>
      <c r="G714" s="168"/>
      <c r="H714" s="257"/>
      <c r="I714" s="257"/>
      <c r="J714" s="258"/>
    </row>
    <row r="715" spans="1:15" ht="17.25" outlineLevel="1" thickBot="1" x14ac:dyDescent="0.3">
      <c r="A715" s="507" t="s">
        <v>27</v>
      </c>
      <c r="B715" s="508"/>
      <c r="C715" s="137"/>
      <c r="D715" s="136">
        <f>SUM(D713:D714)</f>
        <v>7417000</v>
      </c>
      <c r="E715" s="74"/>
      <c r="F715" s="74"/>
      <c r="G715" s="164">
        <f>SUM(G713:G714)</f>
        <v>0</v>
      </c>
      <c r="H715" s="74"/>
      <c r="I715" s="89"/>
      <c r="J715" s="136">
        <f>SUM(J713:J714)</f>
        <v>0</v>
      </c>
    </row>
    <row r="716" spans="1:15" s="4" customFormat="1" ht="16.5" customHeight="1" x14ac:dyDescent="0.25">
      <c r="A716" s="580">
        <v>2</v>
      </c>
      <c r="B716" s="584" t="s">
        <v>105</v>
      </c>
      <c r="C716" s="166" t="s">
        <v>8</v>
      </c>
      <c r="D716" s="166">
        <v>6690000</v>
      </c>
      <c r="E716" s="505" t="s">
        <v>522</v>
      </c>
      <c r="F716" s="253"/>
      <c r="G716" s="167"/>
      <c r="H716" s="255"/>
      <c r="I716" s="334"/>
      <c r="J716" s="267"/>
      <c r="L716" s="14"/>
      <c r="M716" s="14"/>
      <c r="N716" s="14"/>
      <c r="O716" s="14"/>
    </row>
    <row r="717" spans="1:15" s="34" customFormat="1" ht="16.5" x14ac:dyDescent="0.25">
      <c r="A717" s="583"/>
      <c r="B717" s="498"/>
      <c r="C717" s="147" t="s">
        <v>9</v>
      </c>
      <c r="D717" s="147">
        <v>1739400</v>
      </c>
      <c r="E717" s="518"/>
      <c r="F717" s="260"/>
      <c r="G717" s="183"/>
      <c r="H717" s="328"/>
      <c r="I717" s="330"/>
      <c r="J717" s="327"/>
      <c r="L717" s="14"/>
      <c r="M717" s="14"/>
      <c r="N717" s="14"/>
      <c r="O717" s="14"/>
    </row>
    <row r="718" spans="1:15" s="34" customFormat="1" ht="16.5" x14ac:dyDescent="0.25">
      <c r="A718" s="583"/>
      <c r="B718" s="498"/>
      <c r="C718" s="147" t="s">
        <v>10</v>
      </c>
      <c r="D718" s="147">
        <v>1204200</v>
      </c>
      <c r="E718" s="518"/>
      <c r="F718" s="260"/>
      <c r="G718" s="183"/>
      <c r="H718" s="328"/>
      <c r="I718" s="330"/>
      <c r="J718" s="327"/>
      <c r="L718" s="14"/>
      <c r="M718" s="14"/>
      <c r="N718" s="14"/>
      <c r="O718" s="14"/>
    </row>
    <row r="719" spans="1:15" s="34" customFormat="1" ht="16.5" x14ac:dyDescent="0.25">
      <c r="A719" s="583"/>
      <c r="B719" s="498"/>
      <c r="C719" s="147" t="s">
        <v>23</v>
      </c>
      <c r="D719" s="147">
        <v>8270640</v>
      </c>
      <c r="E719" s="518"/>
      <c r="F719" s="260"/>
      <c r="G719" s="183"/>
      <c r="H719" s="328"/>
      <c r="I719" s="330"/>
      <c r="J719" s="327"/>
      <c r="L719" s="14"/>
      <c r="M719" s="14"/>
      <c r="N719" s="14"/>
      <c r="O719" s="14"/>
    </row>
    <row r="720" spans="1:15" ht="16.5" customHeight="1" outlineLevel="1" x14ac:dyDescent="0.25">
      <c r="A720" s="581"/>
      <c r="B720" s="582"/>
      <c r="C720" s="98" t="s">
        <v>11</v>
      </c>
      <c r="D720" s="97">
        <v>100000</v>
      </c>
      <c r="E720" s="506"/>
      <c r="F720" s="256"/>
      <c r="G720" s="168"/>
      <c r="H720" s="257"/>
      <c r="I720" s="257"/>
      <c r="J720" s="258"/>
    </row>
    <row r="721" spans="1:15" ht="17.25" outlineLevel="1" thickBot="1" x14ac:dyDescent="0.3">
      <c r="A721" s="507" t="s">
        <v>27</v>
      </c>
      <c r="B721" s="508"/>
      <c r="C721" s="137"/>
      <c r="D721" s="136">
        <f>SUM(D716:D720)</f>
        <v>18004240</v>
      </c>
      <c r="E721" s="74"/>
      <c r="F721" s="74"/>
      <c r="G721" s="164">
        <f>SUM(G716:G720)</f>
        <v>0</v>
      </c>
      <c r="H721" s="74"/>
      <c r="I721" s="89"/>
      <c r="J721" s="136">
        <f>SUM(J716:J720)</f>
        <v>0</v>
      </c>
    </row>
    <row r="722" spans="1:15" s="4" customFormat="1" ht="15.75" customHeight="1" x14ac:dyDescent="0.25">
      <c r="A722" s="580">
        <v>3</v>
      </c>
      <c r="B722" s="584" t="s">
        <v>106</v>
      </c>
      <c r="C722" s="166" t="s">
        <v>12</v>
      </c>
      <c r="D722" s="166">
        <v>1768900</v>
      </c>
      <c r="E722" s="505" t="s">
        <v>523</v>
      </c>
      <c r="F722" s="253"/>
      <c r="G722" s="167"/>
      <c r="H722" s="255"/>
      <c r="I722" s="334"/>
      <c r="J722" s="267"/>
      <c r="L722" s="14"/>
      <c r="M722" s="14"/>
      <c r="N722" s="14"/>
      <c r="O722" s="14"/>
    </row>
    <row r="723" spans="1:15" ht="19.5" customHeight="1" outlineLevel="1" x14ac:dyDescent="0.25">
      <c r="A723" s="581"/>
      <c r="B723" s="582"/>
      <c r="C723" s="97" t="s">
        <v>8</v>
      </c>
      <c r="D723" s="97">
        <v>4688000</v>
      </c>
      <c r="E723" s="518"/>
      <c r="F723" s="256"/>
      <c r="G723" s="339"/>
      <c r="H723" s="257"/>
      <c r="I723" s="266"/>
      <c r="J723" s="258"/>
    </row>
    <row r="724" spans="1:15" ht="19.5" customHeight="1" outlineLevel="1" x14ac:dyDescent="0.25">
      <c r="A724" s="581"/>
      <c r="B724" s="582"/>
      <c r="C724" s="97" t="s">
        <v>9</v>
      </c>
      <c r="D724" s="97">
        <v>1210300</v>
      </c>
      <c r="E724" s="518"/>
      <c r="F724" s="256"/>
      <c r="G724" s="168"/>
      <c r="H724" s="257"/>
      <c r="I724" s="266"/>
      <c r="J724" s="258"/>
    </row>
    <row r="725" spans="1:15" ht="16.5" outlineLevel="1" x14ac:dyDescent="0.25">
      <c r="A725" s="581"/>
      <c r="B725" s="582"/>
      <c r="C725" s="97" t="s">
        <v>10</v>
      </c>
      <c r="D725" s="97">
        <v>837900</v>
      </c>
      <c r="E725" s="518"/>
      <c r="F725" s="256"/>
      <c r="G725" s="168"/>
      <c r="H725" s="257"/>
      <c r="I725" s="266"/>
      <c r="J725" s="258"/>
    </row>
    <row r="726" spans="1:15" ht="16.5" outlineLevel="1" x14ac:dyDescent="0.25">
      <c r="A726" s="581"/>
      <c r="B726" s="582"/>
      <c r="C726" s="97" t="s">
        <v>24</v>
      </c>
      <c r="D726" s="97">
        <v>6971710</v>
      </c>
      <c r="E726" s="506"/>
      <c r="F726" s="256"/>
      <c r="G726" s="168"/>
      <c r="H726" s="257"/>
      <c r="I726" s="266"/>
      <c r="J726" s="258"/>
    </row>
    <row r="727" spans="1:15" ht="17.25" outlineLevel="1" thickBot="1" x14ac:dyDescent="0.3">
      <c r="A727" s="507" t="s">
        <v>27</v>
      </c>
      <c r="B727" s="508"/>
      <c r="C727" s="137"/>
      <c r="D727" s="136">
        <f>SUM(D722:D726)</f>
        <v>15476810</v>
      </c>
      <c r="E727" s="74"/>
      <c r="F727" s="74"/>
      <c r="G727" s="164">
        <f>SUM(G722:G726)</f>
        <v>0</v>
      </c>
      <c r="H727" s="74"/>
      <c r="I727" s="89"/>
      <c r="J727" s="136">
        <f>SUM(J722:J726)</f>
        <v>0</v>
      </c>
    </row>
    <row r="728" spans="1:15" s="4" customFormat="1" ht="16.5" customHeight="1" x14ac:dyDescent="0.25">
      <c r="A728" s="580">
        <v>4</v>
      </c>
      <c r="B728" s="584" t="s">
        <v>107</v>
      </c>
      <c r="C728" s="166" t="s">
        <v>12</v>
      </c>
      <c r="D728" s="166">
        <v>1758450</v>
      </c>
      <c r="E728" s="505" t="s">
        <v>523</v>
      </c>
      <c r="F728" s="253"/>
      <c r="G728" s="167"/>
      <c r="H728" s="255"/>
      <c r="I728" s="334"/>
      <c r="J728" s="267"/>
      <c r="L728" s="14"/>
      <c r="M728" s="14"/>
      <c r="N728" s="14"/>
      <c r="O728" s="14"/>
    </row>
    <row r="729" spans="1:15" s="34" customFormat="1" ht="16.5" x14ac:dyDescent="0.25">
      <c r="A729" s="583"/>
      <c r="B729" s="498"/>
      <c r="C729" s="97" t="s">
        <v>8</v>
      </c>
      <c r="D729" s="147">
        <v>4627500</v>
      </c>
      <c r="E729" s="518"/>
      <c r="F729" s="260"/>
      <c r="G729" s="183"/>
      <c r="H729" s="328"/>
      <c r="I729" s="330"/>
      <c r="J729" s="327"/>
      <c r="L729" s="14"/>
      <c r="M729" s="14"/>
      <c r="N729" s="14"/>
      <c r="O729" s="14"/>
    </row>
    <row r="730" spans="1:15" s="34" customFormat="1" ht="16.5" x14ac:dyDescent="0.25">
      <c r="A730" s="583"/>
      <c r="B730" s="498"/>
      <c r="C730" s="97" t="s">
        <v>9</v>
      </c>
      <c r="D730" s="147">
        <v>1203150</v>
      </c>
      <c r="E730" s="518"/>
      <c r="F730" s="260"/>
      <c r="G730" s="183"/>
      <c r="H730" s="328"/>
      <c r="I730" s="330"/>
      <c r="J730" s="327"/>
      <c r="L730" s="14"/>
      <c r="M730" s="14"/>
      <c r="N730" s="14"/>
      <c r="O730" s="14"/>
    </row>
    <row r="731" spans="1:15" s="34" customFormat="1" ht="16.5" x14ac:dyDescent="0.25">
      <c r="A731" s="583"/>
      <c r="B731" s="498"/>
      <c r="C731" s="97" t="s">
        <v>10</v>
      </c>
      <c r="D731" s="147">
        <v>832951</v>
      </c>
      <c r="E731" s="518"/>
      <c r="F731" s="260"/>
      <c r="G731" s="183"/>
      <c r="H731" s="328"/>
      <c r="I731" s="330"/>
      <c r="J731" s="327"/>
      <c r="L731" s="14"/>
      <c r="M731" s="14"/>
      <c r="N731" s="14"/>
      <c r="O731" s="14"/>
    </row>
    <row r="732" spans="1:15" ht="15.75" customHeight="1" outlineLevel="1" x14ac:dyDescent="0.25">
      <c r="A732" s="581"/>
      <c r="B732" s="582"/>
      <c r="C732" s="97" t="s">
        <v>24</v>
      </c>
      <c r="D732" s="97">
        <v>7364930</v>
      </c>
      <c r="E732" s="506"/>
      <c r="F732" s="256"/>
      <c r="G732" s="168"/>
      <c r="H732" s="257"/>
      <c r="I732" s="257"/>
      <c r="J732" s="258"/>
    </row>
    <row r="733" spans="1:15" ht="17.25" outlineLevel="1" thickBot="1" x14ac:dyDescent="0.3">
      <c r="A733" s="535" t="s">
        <v>27</v>
      </c>
      <c r="B733" s="536"/>
      <c r="C733" s="149"/>
      <c r="D733" s="136">
        <f>SUM(D728:D732)</f>
        <v>15786981</v>
      </c>
      <c r="E733" s="78"/>
      <c r="F733" s="78"/>
      <c r="G733" s="164">
        <f>SUM(G728:G732)</f>
        <v>0</v>
      </c>
      <c r="H733" s="78"/>
      <c r="I733" s="84"/>
      <c r="J733" s="136">
        <f>SUM(J728:J732)</f>
        <v>0</v>
      </c>
    </row>
    <row r="734" spans="1:15" s="4" customFormat="1" ht="16.5" x14ac:dyDescent="0.25">
      <c r="A734" s="580">
        <v>5</v>
      </c>
      <c r="B734" s="592" t="s">
        <v>22</v>
      </c>
      <c r="C734" s="165" t="s">
        <v>9</v>
      </c>
      <c r="D734" s="166">
        <v>1305000</v>
      </c>
      <c r="E734" s="505" t="s">
        <v>522</v>
      </c>
      <c r="F734" s="253"/>
      <c r="G734" s="167"/>
      <c r="H734" s="255"/>
      <c r="I734" s="255"/>
      <c r="J734" s="252"/>
      <c r="L734" s="14"/>
      <c r="M734" s="14"/>
      <c r="N734" s="14"/>
      <c r="O734" s="14"/>
    </row>
    <row r="735" spans="1:15" ht="16.5" outlineLevel="1" x14ac:dyDescent="0.25">
      <c r="A735" s="581"/>
      <c r="B735" s="593"/>
      <c r="C735" s="98" t="s">
        <v>11</v>
      </c>
      <c r="D735" s="97">
        <v>50000</v>
      </c>
      <c r="E735" s="506"/>
      <c r="F735" s="256"/>
      <c r="G735" s="168"/>
      <c r="H735" s="257"/>
      <c r="I735" s="257"/>
      <c r="J735" s="258"/>
    </row>
    <row r="736" spans="1:15" ht="17.25" outlineLevel="1" thickBot="1" x14ac:dyDescent="0.3">
      <c r="A736" s="507" t="s">
        <v>27</v>
      </c>
      <c r="B736" s="508"/>
      <c r="C736" s="162"/>
      <c r="D736" s="136">
        <f>SUM(D734:D735)</f>
        <v>1355000</v>
      </c>
      <c r="E736" s="74"/>
      <c r="F736" s="74"/>
      <c r="G736" s="164">
        <f>SUM(G734:G735)</f>
        <v>0</v>
      </c>
      <c r="H736" s="74"/>
      <c r="I736" s="89"/>
      <c r="J736" s="136">
        <f>SUM(J734:J735)</f>
        <v>0</v>
      </c>
    </row>
    <row r="737" spans="1:15" s="4" customFormat="1" ht="16.5" x14ac:dyDescent="0.25">
      <c r="A737" s="580">
        <v>6</v>
      </c>
      <c r="B737" s="592" t="s">
        <v>26</v>
      </c>
      <c r="C737" s="165" t="s">
        <v>9</v>
      </c>
      <c r="D737" s="166">
        <v>1391650</v>
      </c>
      <c r="E737" s="505" t="s">
        <v>523</v>
      </c>
      <c r="F737" s="253"/>
      <c r="G737" s="167"/>
      <c r="H737" s="255"/>
      <c r="I737" s="255"/>
      <c r="J737" s="252"/>
      <c r="L737" s="14"/>
      <c r="M737" s="14"/>
      <c r="N737" s="14"/>
      <c r="O737" s="14"/>
    </row>
    <row r="738" spans="1:15" ht="16.5" outlineLevel="1" x14ac:dyDescent="0.25">
      <c r="A738" s="581"/>
      <c r="B738" s="593"/>
      <c r="C738" s="98" t="s">
        <v>24</v>
      </c>
      <c r="D738" s="97">
        <v>7358340</v>
      </c>
      <c r="E738" s="506"/>
      <c r="F738" s="256"/>
      <c r="G738" s="168"/>
      <c r="H738" s="257"/>
      <c r="I738" s="257"/>
      <c r="J738" s="258"/>
    </row>
    <row r="739" spans="1:15" ht="17.25" outlineLevel="1" thickBot="1" x14ac:dyDescent="0.3">
      <c r="A739" s="507" t="s">
        <v>27</v>
      </c>
      <c r="B739" s="508"/>
      <c r="C739" s="162"/>
      <c r="D739" s="136">
        <f>SUM(D737:D738)</f>
        <v>8749990</v>
      </c>
      <c r="E739" s="74"/>
      <c r="F739" s="74"/>
      <c r="G739" s="164">
        <f>SUM(G737:G738)</f>
        <v>0</v>
      </c>
      <c r="H739" s="74"/>
      <c r="I739" s="89"/>
      <c r="J739" s="136">
        <f>SUM(J737:J738)</f>
        <v>0</v>
      </c>
    </row>
    <row r="740" spans="1:15" s="4" customFormat="1" ht="18" customHeight="1" x14ac:dyDescent="0.25">
      <c r="A740" s="580">
        <v>7</v>
      </c>
      <c r="B740" s="592" t="s">
        <v>5</v>
      </c>
      <c r="C740" s="166" t="s">
        <v>12</v>
      </c>
      <c r="D740" s="166">
        <v>437950</v>
      </c>
      <c r="E740" s="505" t="s">
        <v>522</v>
      </c>
      <c r="F740" s="253"/>
      <c r="G740" s="167"/>
      <c r="H740" s="255"/>
      <c r="I740" s="255"/>
      <c r="J740" s="252"/>
      <c r="L740" s="14"/>
      <c r="M740" s="14"/>
      <c r="N740" s="14"/>
      <c r="O740" s="14"/>
    </row>
    <row r="741" spans="1:15" s="34" customFormat="1" ht="16.5" x14ac:dyDescent="0.25">
      <c r="A741" s="583"/>
      <c r="B741" s="591"/>
      <c r="C741" s="97" t="s">
        <v>8</v>
      </c>
      <c r="D741" s="147">
        <v>1152500</v>
      </c>
      <c r="E741" s="518"/>
      <c r="F741" s="260"/>
      <c r="G741" s="183"/>
      <c r="H741" s="328"/>
      <c r="I741" s="328"/>
      <c r="J741" s="259"/>
      <c r="L741" s="14"/>
      <c r="M741" s="14"/>
      <c r="N741" s="14"/>
      <c r="O741" s="14"/>
    </row>
    <row r="742" spans="1:15" s="34" customFormat="1" ht="16.5" x14ac:dyDescent="0.25">
      <c r="A742" s="583"/>
      <c r="B742" s="591"/>
      <c r="C742" s="97" t="s">
        <v>9</v>
      </c>
      <c r="D742" s="147">
        <v>299650</v>
      </c>
      <c r="E742" s="518"/>
      <c r="F742" s="260"/>
      <c r="G742" s="183"/>
      <c r="H742" s="328"/>
      <c r="I742" s="328"/>
      <c r="J742" s="259"/>
      <c r="L742" s="14"/>
      <c r="M742" s="14"/>
      <c r="N742" s="14"/>
      <c r="O742" s="14"/>
    </row>
    <row r="743" spans="1:15" s="4" customFormat="1" ht="18" customHeight="1" outlineLevel="1" x14ac:dyDescent="0.25">
      <c r="A743" s="581"/>
      <c r="B743" s="593"/>
      <c r="C743" s="97" t="s">
        <v>10</v>
      </c>
      <c r="D743" s="97">
        <v>207450</v>
      </c>
      <c r="E743" s="506"/>
      <c r="F743" s="256"/>
      <c r="G743" s="168"/>
      <c r="H743" s="257"/>
      <c r="I743" s="257"/>
      <c r="J743" s="258"/>
      <c r="L743" s="14"/>
      <c r="M743" s="14"/>
      <c r="N743" s="14"/>
      <c r="O743" s="14"/>
    </row>
    <row r="744" spans="1:15" ht="17.25" outlineLevel="1" thickBot="1" x14ac:dyDescent="0.3">
      <c r="A744" s="535" t="s">
        <v>27</v>
      </c>
      <c r="B744" s="536"/>
      <c r="C744" s="150"/>
      <c r="D744" s="136">
        <f>SUM(D740:D743)</f>
        <v>2097550</v>
      </c>
      <c r="E744" s="78"/>
      <c r="F744" s="78"/>
      <c r="G744" s="164">
        <f>SUM(G740:G743)</f>
        <v>0</v>
      </c>
      <c r="H744" s="78"/>
      <c r="I744" s="84"/>
      <c r="J744" s="136">
        <f>SUM(J740:J743)</f>
        <v>0</v>
      </c>
    </row>
    <row r="745" spans="1:15" s="4" customFormat="1" ht="18" customHeight="1" x14ac:dyDescent="0.25">
      <c r="A745" s="580">
        <v>8</v>
      </c>
      <c r="B745" s="592" t="s">
        <v>6</v>
      </c>
      <c r="C745" s="166" t="s">
        <v>12</v>
      </c>
      <c r="D745" s="166">
        <v>434140</v>
      </c>
      <c r="E745" s="505" t="s">
        <v>522</v>
      </c>
      <c r="F745" s="253"/>
      <c r="G745" s="167"/>
      <c r="H745" s="255"/>
      <c r="I745" s="255"/>
      <c r="J745" s="252"/>
      <c r="L745" s="14"/>
      <c r="M745" s="14"/>
      <c r="N745" s="14"/>
      <c r="O745" s="14"/>
    </row>
    <row r="746" spans="1:15" s="34" customFormat="1" ht="16.5" x14ac:dyDescent="0.25">
      <c r="A746" s="583"/>
      <c r="B746" s="591"/>
      <c r="C746" s="97" t="s">
        <v>8</v>
      </c>
      <c r="D746" s="147">
        <v>1142500</v>
      </c>
      <c r="E746" s="518"/>
      <c r="F746" s="260"/>
      <c r="G746" s="183"/>
      <c r="H746" s="328"/>
      <c r="I746" s="328"/>
      <c r="J746" s="259"/>
      <c r="L746" s="14"/>
      <c r="M746" s="14"/>
      <c r="N746" s="14"/>
      <c r="O746" s="14"/>
    </row>
    <row r="747" spans="1:15" s="34" customFormat="1" ht="16.5" x14ac:dyDescent="0.25">
      <c r="A747" s="583"/>
      <c r="B747" s="591"/>
      <c r="C747" s="97" t="s">
        <v>9</v>
      </c>
      <c r="D747" s="147">
        <v>297050</v>
      </c>
      <c r="E747" s="518"/>
      <c r="F747" s="260"/>
      <c r="G747" s="183"/>
      <c r="H747" s="328"/>
      <c r="I747" s="328"/>
      <c r="J747" s="259"/>
      <c r="L747" s="14"/>
      <c r="M747" s="14"/>
      <c r="N747" s="14"/>
      <c r="O747" s="14"/>
    </row>
    <row r="748" spans="1:15" ht="18" customHeight="1" outlineLevel="1" x14ac:dyDescent="0.25">
      <c r="A748" s="581"/>
      <c r="B748" s="593"/>
      <c r="C748" s="97" t="s">
        <v>10</v>
      </c>
      <c r="D748" s="97">
        <v>205650</v>
      </c>
      <c r="E748" s="506"/>
      <c r="F748" s="256"/>
      <c r="G748" s="168"/>
      <c r="H748" s="257"/>
      <c r="I748" s="257"/>
      <c r="J748" s="258"/>
    </row>
    <row r="749" spans="1:15" ht="17.25" outlineLevel="1" thickBot="1" x14ac:dyDescent="0.3">
      <c r="A749" s="507" t="s">
        <v>27</v>
      </c>
      <c r="B749" s="508"/>
      <c r="C749" s="162"/>
      <c r="D749" s="136">
        <f>SUM(D745:D748)</f>
        <v>2079340</v>
      </c>
      <c r="E749" s="74"/>
      <c r="F749" s="74"/>
      <c r="G749" s="164">
        <f>SUM(G745:G748)</f>
        <v>0</v>
      </c>
      <c r="H749" s="74"/>
      <c r="I749" s="89"/>
      <c r="J749" s="136">
        <f>SUM(J745:J748)</f>
        <v>0</v>
      </c>
    </row>
    <row r="750" spans="1:15" ht="18" customHeight="1" outlineLevel="1" x14ac:dyDescent="0.25">
      <c r="A750" s="585">
        <v>9</v>
      </c>
      <c r="B750" s="587" t="s">
        <v>7</v>
      </c>
      <c r="C750" s="166" t="s">
        <v>12</v>
      </c>
      <c r="D750" s="97">
        <v>322050</v>
      </c>
      <c r="E750" s="502" t="s">
        <v>522</v>
      </c>
      <c r="F750" s="256"/>
      <c r="G750" s="168"/>
      <c r="H750" s="257"/>
      <c r="I750" s="257"/>
      <c r="J750" s="258"/>
    </row>
    <row r="751" spans="1:15" ht="16.5" outlineLevel="1" x14ac:dyDescent="0.25">
      <c r="A751" s="586"/>
      <c r="B751" s="588"/>
      <c r="C751" s="97" t="s">
        <v>8</v>
      </c>
      <c r="D751" s="149">
        <v>847500</v>
      </c>
      <c r="E751" s="503"/>
      <c r="F751" s="294"/>
      <c r="G751" s="295"/>
      <c r="H751" s="329"/>
      <c r="I751" s="329"/>
      <c r="J751" s="274"/>
    </row>
    <row r="752" spans="1:15" ht="16.5" outlineLevel="1" x14ac:dyDescent="0.25">
      <c r="A752" s="586"/>
      <c r="B752" s="588"/>
      <c r="C752" s="97" t="s">
        <v>9</v>
      </c>
      <c r="D752" s="149">
        <v>220350</v>
      </c>
      <c r="E752" s="503"/>
      <c r="F752" s="294"/>
      <c r="G752" s="295"/>
      <c r="H752" s="329"/>
      <c r="I752" s="329"/>
      <c r="J752" s="274"/>
    </row>
    <row r="753" spans="1:15" ht="16.5" outlineLevel="1" x14ac:dyDescent="0.25">
      <c r="A753" s="583"/>
      <c r="B753" s="591"/>
      <c r="C753" s="97" t="s">
        <v>10</v>
      </c>
      <c r="D753" s="149">
        <v>152550</v>
      </c>
      <c r="E753" s="504"/>
      <c r="F753" s="294"/>
      <c r="G753" s="295"/>
      <c r="H753" s="329"/>
      <c r="I753" s="329"/>
      <c r="J753" s="274"/>
    </row>
    <row r="754" spans="1:15" ht="17.25" outlineLevel="1" thickBot="1" x14ac:dyDescent="0.3">
      <c r="A754" s="507" t="s">
        <v>27</v>
      </c>
      <c r="B754" s="508"/>
      <c r="C754" s="162"/>
      <c r="D754" s="136">
        <f>SUM(D750:D753)</f>
        <v>1542450</v>
      </c>
      <c r="E754" s="74"/>
      <c r="F754" s="74"/>
      <c r="G754" s="164">
        <f>SUM(G750:G750)</f>
        <v>0</v>
      </c>
      <c r="H754" s="74"/>
      <c r="I754" s="89"/>
      <c r="J754" s="136">
        <f>SUM(J750:J750)</f>
        <v>0</v>
      </c>
    </row>
    <row r="755" spans="1:15" s="19" customFormat="1" ht="19.5" customHeight="1" outlineLevel="1" x14ac:dyDescent="0.25">
      <c r="A755" s="155"/>
      <c r="B755" s="605" t="s">
        <v>169</v>
      </c>
      <c r="C755" s="605"/>
      <c r="D755" s="153">
        <v>1550000</v>
      </c>
      <c r="E755" s="161"/>
      <c r="F755" s="115"/>
      <c r="G755" s="153"/>
      <c r="H755" s="184"/>
      <c r="I755" s="114"/>
      <c r="J755" s="196"/>
      <c r="L755" s="2"/>
      <c r="M755" s="2"/>
      <c r="N755" s="2"/>
      <c r="O755" s="2"/>
    </row>
    <row r="756" spans="1:15" ht="17.25" outlineLevel="1" thickBot="1" x14ac:dyDescent="0.3">
      <c r="A756" s="572" t="s">
        <v>28</v>
      </c>
      <c r="B756" s="573"/>
      <c r="C756" s="99"/>
      <c r="D756" s="102">
        <f>D715+D721+D727+D733+D736+D739+D744+D749+D754+D755</f>
        <v>74059361</v>
      </c>
      <c r="E756" s="102">
        <f t="shared" ref="E756:J756" si="42">E715+E721+E727+E733+E736+E739+E744+E749+E754+E755</f>
        <v>0</v>
      </c>
      <c r="F756" s="102">
        <f t="shared" si="42"/>
        <v>0</v>
      </c>
      <c r="G756" s="102">
        <f t="shared" si="42"/>
        <v>0</v>
      </c>
      <c r="H756" s="102">
        <f t="shared" si="42"/>
        <v>0</v>
      </c>
      <c r="I756" s="102">
        <f t="shared" si="42"/>
        <v>0</v>
      </c>
      <c r="J756" s="102">
        <f t="shared" si="42"/>
        <v>0</v>
      </c>
    </row>
    <row r="757" spans="1:15" s="4" customFormat="1" ht="30" customHeight="1" thickBot="1" x14ac:dyDescent="0.3">
      <c r="A757" s="653" t="s">
        <v>47</v>
      </c>
      <c r="B757" s="654"/>
      <c r="C757" s="654"/>
      <c r="D757" s="654"/>
      <c r="E757" s="654"/>
      <c r="F757" s="654"/>
      <c r="G757" s="654"/>
      <c r="H757" s="654"/>
      <c r="I757" s="654"/>
      <c r="J757" s="654"/>
      <c r="L757" s="14"/>
      <c r="M757" s="14"/>
      <c r="N757" s="14"/>
      <c r="O757" s="14"/>
    </row>
    <row r="758" spans="1:15" s="10" customFormat="1" ht="16.5" x14ac:dyDescent="0.25">
      <c r="A758" s="585">
        <v>1</v>
      </c>
      <c r="B758" s="496" t="s">
        <v>243</v>
      </c>
      <c r="C758" s="166" t="s">
        <v>9</v>
      </c>
      <c r="D758" s="166">
        <v>1070699.9099999999</v>
      </c>
      <c r="E758" s="505" t="s">
        <v>423</v>
      </c>
      <c r="F758" s="505" t="s">
        <v>424</v>
      </c>
      <c r="G758" s="490">
        <v>1585884.68</v>
      </c>
      <c r="H758" s="493">
        <v>42949</v>
      </c>
      <c r="I758" s="255"/>
      <c r="J758" s="252"/>
      <c r="L758" s="17"/>
      <c r="M758" s="17"/>
      <c r="N758" s="17"/>
      <c r="O758" s="17"/>
    </row>
    <row r="759" spans="1:15" s="21" customFormat="1" ht="42" customHeight="1" outlineLevel="1" x14ac:dyDescent="0.25">
      <c r="A759" s="586"/>
      <c r="B759" s="497"/>
      <c r="C759" s="97" t="s">
        <v>10</v>
      </c>
      <c r="D759" s="173">
        <v>515184.77</v>
      </c>
      <c r="E759" s="506"/>
      <c r="F759" s="506"/>
      <c r="G759" s="492"/>
      <c r="H759" s="495"/>
      <c r="I759" s="343"/>
      <c r="J759" s="258"/>
      <c r="L759" s="20"/>
      <c r="M759" s="20"/>
      <c r="N759" s="20"/>
      <c r="O759" s="20"/>
    </row>
    <row r="760" spans="1:15" s="21" customFormat="1" ht="18" outlineLevel="1" thickBot="1" x14ac:dyDescent="0.3">
      <c r="A760" s="507" t="s">
        <v>27</v>
      </c>
      <c r="B760" s="508"/>
      <c r="C760" s="137"/>
      <c r="D760" s="136">
        <f>SUM(D758:D759)</f>
        <v>1585884.68</v>
      </c>
      <c r="E760" s="186"/>
      <c r="F760" s="186"/>
      <c r="G760" s="164">
        <f>SUM(G758:G759)</f>
        <v>1585884.68</v>
      </c>
      <c r="H760" s="186"/>
      <c r="I760" s="187"/>
      <c r="J760" s="136">
        <f>SUM(J758:J759)</f>
        <v>0</v>
      </c>
      <c r="L760" s="20"/>
      <c r="M760" s="20"/>
      <c r="N760" s="20"/>
      <c r="O760" s="20"/>
    </row>
    <row r="761" spans="1:15" s="10" customFormat="1" ht="16.5" x14ac:dyDescent="0.25">
      <c r="A761" s="585">
        <v>2</v>
      </c>
      <c r="B761" s="587" t="s">
        <v>244</v>
      </c>
      <c r="C761" s="166" t="s">
        <v>9</v>
      </c>
      <c r="D761" s="166">
        <v>811787.88</v>
      </c>
      <c r="E761" s="505" t="s">
        <v>425</v>
      </c>
      <c r="F761" s="505" t="s">
        <v>424</v>
      </c>
      <c r="G761" s="655">
        <v>1282321.27</v>
      </c>
      <c r="H761" s="493">
        <v>42949</v>
      </c>
      <c r="I761" s="255"/>
      <c r="J761" s="252"/>
      <c r="L761" s="17"/>
      <c r="M761" s="17"/>
      <c r="N761" s="17"/>
      <c r="O761" s="17"/>
    </row>
    <row r="762" spans="1:15" s="21" customFormat="1" ht="39.75" customHeight="1" outlineLevel="1" x14ac:dyDescent="0.25">
      <c r="A762" s="586"/>
      <c r="B762" s="588"/>
      <c r="C762" s="97" t="s">
        <v>10</v>
      </c>
      <c r="D762" s="97">
        <v>470533.39</v>
      </c>
      <c r="E762" s="506"/>
      <c r="F762" s="506"/>
      <c r="G762" s="656"/>
      <c r="H762" s="495"/>
      <c r="I762" s="257"/>
      <c r="J762" s="258"/>
      <c r="L762" s="20"/>
      <c r="M762" s="20"/>
      <c r="N762" s="20"/>
      <c r="O762" s="20"/>
    </row>
    <row r="763" spans="1:15" s="21" customFormat="1" ht="15.75" customHeight="1" outlineLevel="1" thickBot="1" x14ac:dyDescent="0.3">
      <c r="A763" s="535" t="s">
        <v>27</v>
      </c>
      <c r="B763" s="536"/>
      <c r="C763" s="150"/>
      <c r="D763" s="148">
        <f>SUM(D761:D762)</f>
        <v>1282321.27</v>
      </c>
      <c r="E763" s="188"/>
      <c r="F763" s="188"/>
      <c r="G763" s="136">
        <f>SUM(G761)</f>
        <v>1282321.27</v>
      </c>
      <c r="H763" s="188"/>
      <c r="I763" s="189"/>
      <c r="J763" s="148">
        <f>SUM(J761:J762)</f>
        <v>0</v>
      </c>
      <c r="L763" s="20"/>
      <c r="M763" s="20"/>
      <c r="N763" s="20"/>
      <c r="O763" s="20"/>
    </row>
    <row r="764" spans="1:15" s="10" customFormat="1" ht="16.5" x14ac:dyDescent="0.25">
      <c r="A764" s="585">
        <v>3</v>
      </c>
      <c r="B764" s="496" t="s">
        <v>245</v>
      </c>
      <c r="C764" s="166" t="s">
        <v>9</v>
      </c>
      <c r="D764" s="166">
        <v>805736.76</v>
      </c>
      <c r="E764" s="505" t="s">
        <v>426</v>
      </c>
      <c r="F764" s="505" t="s">
        <v>424</v>
      </c>
      <c r="G764" s="660">
        <v>1276270.1499999999</v>
      </c>
      <c r="H764" s="493">
        <v>42949</v>
      </c>
      <c r="I764" s="255"/>
      <c r="J764" s="252"/>
      <c r="L764" s="17"/>
      <c r="M764" s="17"/>
      <c r="N764" s="17"/>
      <c r="O764" s="17"/>
    </row>
    <row r="765" spans="1:15" s="21" customFormat="1" ht="49.5" customHeight="1" outlineLevel="1" x14ac:dyDescent="0.25">
      <c r="A765" s="586"/>
      <c r="B765" s="497"/>
      <c r="C765" s="97" t="s">
        <v>10</v>
      </c>
      <c r="D765" s="97">
        <v>470533.39</v>
      </c>
      <c r="E765" s="506"/>
      <c r="F765" s="506"/>
      <c r="G765" s="656"/>
      <c r="H765" s="495"/>
      <c r="I765" s="328"/>
      <c r="J765" s="258"/>
      <c r="L765" s="20"/>
      <c r="M765" s="20"/>
      <c r="N765" s="20"/>
      <c r="O765" s="20"/>
    </row>
    <row r="766" spans="1:15" s="21" customFormat="1" ht="18" outlineLevel="1" thickBot="1" x14ac:dyDescent="0.3">
      <c r="A766" s="535" t="s">
        <v>27</v>
      </c>
      <c r="B766" s="536"/>
      <c r="C766" s="149"/>
      <c r="D766" s="148">
        <f>SUM(D764:D765)</f>
        <v>1276270.1499999999</v>
      </c>
      <c r="E766" s="188"/>
      <c r="F766" s="188"/>
      <c r="G766" s="170">
        <f>SUM(G764:G765)</f>
        <v>1276270.1499999999</v>
      </c>
      <c r="H766" s="188"/>
      <c r="I766" s="189"/>
      <c r="J766" s="148">
        <f>SUM(J764:J765)</f>
        <v>0</v>
      </c>
      <c r="L766" s="20"/>
      <c r="M766" s="20"/>
      <c r="N766" s="20"/>
      <c r="O766" s="20"/>
    </row>
    <row r="767" spans="1:15" s="10" customFormat="1" ht="16.5" x14ac:dyDescent="0.25">
      <c r="A767" s="585">
        <v>4</v>
      </c>
      <c r="B767" s="496" t="s">
        <v>246</v>
      </c>
      <c r="C767" s="166" t="s">
        <v>9</v>
      </c>
      <c r="D767" s="166">
        <v>805736.76</v>
      </c>
      <c r="E767" s="505" t="s">
        <v>427</v>
      </c>
      <c r="F767" s="505" t="s">
        <v>424</v>
      </c>
      <c r="G767" s="490">
        <v>1276270.1499999999</v>
      </c>
      <c r="H767" s="493">
        <v>42949</v>
      </c>
      <c r="I767" s="255"/>
      <c r="J767" s="252"/>
      <c r="L767" s="17"/>
      <c r="M767" s="17"/>
      <c r="N767" s="17"/>
      <c r="O767" s="17"/>
    </row>
    <row r="768" spans="1:15" s="21" customFormat="1" ht="36.75" customHeight="1" outlineLevel="1" x14ac:dyDescent="0.25">
      <c r="A768" s="586"/>
      <c r="B768" s="497"/>
      <c r="C768" s="97" t="s">
        <v>10</v>
      </c>
      <c r="D768" s="97">
        <v>470533.39</v>
      </c>
      <c r="E768" s="506"/>
      <c r="F768" s="506"/>
      <c r="G768" s="492"/>
      <c r="H768" s="495"/>
      <c r="I768" s="257"/>
      <c r="J768" s="258"/>
      <c r="L768" s="20"/>
      <c r="M768" s="20"/>
      <c r="N768" s="20"/>
      <c r="O768" s="20"/>
    </row>
    <row r="769" spans="1:15" s="21" customFormat="1" ht="18" outlineLevel="1" thickBot="1" x14ac:dyDescent="0.3">
      <c r="A769" s="507" t="s">
        <v>27</v>
      </c>
      <c r="B769" s="508"/>
      <c r="C769" s="137"/>
      <c r="D769" s="136">
        <f>SUM(D767:D768)</f>
        <v>1276270.1499999999</v>
      </c>
      <c r="E769" s="186"/>
      <c r="F769" s="186"/>
      <c r="G769" s="164">
        <f>SUM(G767:G768)</f>
        <v>1276270.1499999999</v>
      </c>
      <c r="H769" s="186"/>
      <c r="I769" s="187"/>
      <c r="J769" s="136">
        <f>SUM(J767:J768)</f>
        <v>0</v>
      </c>
      <c r="L769" s="20"/>
      <c r="M769" s="20"/>
      <c r="N769" s="20"/>
      <c r="O769" s="20"/>
    </row>
    <row r="770" spans="1:15" s="10" customFormat="1" ht="49.5" x14ac:dyDescent="0.25">
      <c r="A770" s="318">
        <v>5</v>
      </c>
      <c r="B770" s="319" t="s">
        <v>247</v>
      </c>
      <c r="C770" s="165" t="s">
        <v>24</v>
      </c>
      <c r="D770" s="166">
        <v>4671412.51</v>
      </c>
      <c r="E770" s="253" t="s">
        <v>428</v>
      </c>
      <c r="F770" s="253" t="s">
        <v>424</v>
      </c>
      <c r="G770" s="399">
        <v>4671412.51</v>
      </c>
      <c r="H770" s="255">
        <v>42969</v>
      </c>
      <c r="I770" s="255"/>
      <c r="J770" s="344"/>
      <c r="L770" s="17"/>
      <c r="M770" s="17"/>
      <c r="N770" s="17"/>
      <c r="O770" s="17"/>
    </row>
    <row r="771" spans="1:15" s="21" customFormat="1" ht="18" outlineLevel="1" thickBot="1" x14ac:dyDescent="0.3">
      <c r="A771" s="507" t="s">
        <v>27</v>
      </c>
      <c r="B771" s="508"/>
      <c r="C771" s="137"/>
      <c r="D771" s="136">
        <f>SUM(D770:D770)</f>
        <v>4671412.51</v>
      </c>
      <c r="E771" s="186"/>
      <c r="F771" s="186"/>
      <c r="G771" s="164">
        <f>SUM(G770:G770)</f>
        <v>4671412.51</v>
      </c>
      <c r="H771" s="186"/>
      <c r="I771" s="187"/>
      <c r="J771" s="136">
        <f>SUM(J770:J770)</f>
        <v>0</v>
      </c>
      <c r="L771" s="20"/>
      <c r="M771" s="20"/>
      <c r="N771" s="20"/>
      <c r="O771" s="20"/>
    </row>
    <row r="772" spans="1:15" s="10" customFormat="1" ht="20.25" customHeight="1" x14ac:dyDescent="0.25">
      <c r="A772" s="585">
        <v>6</v>
      </c>
      <c r="B772" s="587" t="s">
        <v>145</v>
      </c>
      <c r="C772" s="165" t="s">
        <v>8</v>
      </c>
      <c r="D772" s="166">
        <v>1606938.28</v>
      </c>
      <c r="E772" s="505" t="s">
        <v>429</v>
      </c>
      <c r="F772" s="505" t="s">
        <v>424</v>
      </c>
      <c r="G772" s="490">
        <v>5735898.9000000004</v>
      </c>
      <c r="H772" s="493">
        <v>42969</v>
      </c>
      <c r="I772" s="255"/>
      <c r="J772" s="252"/>
      <c r="L772" s="17"/>
      <c r="M772" s="17"/>
      <c r="N772" s="17"/>
      <c r="O772" s="17"/>
    </row>
    <row r="773" spans="1:15" s="21" customFormat="1" ht="16.5" customHeight="1" outlineLevel="1" x14ac:dyDescent="0.25">
      <c r="A773" s="586"/>
      <c r="B773" s="588"/>
      <c r="C773" s="98" t="s">
        <v>9</v>
      </c>
      <c r="D773" s="97">
        <v>641705.02</v>
      </c>
      <c r="E773" s="518"/>
      <c r="F773" s="518"/>
      <c r="G773" s="491"/>
      <c r="H773" s="494"/>
      <c r="I773" s="257"/>
      <c r="J773" s="258"/>
      <c r="L773" s="20"/>
      <c r="M773" s="20"/>
      <c r="N773" s="20"/>
      <c r="O773" s="20"/>
    </row>
    <row r="774" spans="1:15" s="21" customFormat="1" ht="16.5" outlineLevel="1" x14ac:dyDescent="0.25">
      <c r="A774" s="586"/>
      <c r="B774" s="588"/>
      <c r="C774" s="150" t="s">
        <v>10</v>
      </c>
      <c r="D774" s="149">
        <v>387208</v>
      </c>
      <c r="E774" s="518"/>
      <c r="F774" s="518"/>
      <c r="G774" s="491"/>
      <c r="H774" s="494"/>
      <c r="I774" s="329"/>
      <c r="J774" s="274"/>
      <c r="L774" s="20"/>
      <c r="M774" s="20"/>
      <c r="N774" s="20"/>
      <c r="O774" s="20"/>
    </row>
    <row r="775" spans="1:15" s="9" customFormat="1" ht="16.5" outlineLevel="1" x14ac:dyDescent="0.25">
      <c r="A775" s="583"/>
      <c r="B775" s="591"/>
      <c r="C775" s="150" t="s">
        <v>23</v>
      </c>
      <c r="D775" s="149">
        <v>3100047.6</v>
      </c>
      <c r="E775" s="506"/>
      <c r="F775" s="506"/>
      <c r="G775" s="492"/>
      <c r="H775" s="495"/>
      <c r="I775" s="329"/>
      <c r="J775" s="274"/>
      <c r="L775" s="2"/>
      <c r="M775" s="2"/>
      <c r="N775" s="2"/>
      <c r="O775" s="2"/>
    </row>
    <row r="776" spans="1:15" s="21" customFormat="1" ht="18" outlineLevel="1" thickBot="1" x14ac:dyDescent="0.3">
      <c r="A776" s="507" t="s">
        <v>27</v>
      </c>
      <c r="B776" s="508"/>
      <c r="C776" s="137"/>
      <c r="D776" s="136">
        <f>SUM(D772:D775)</f>
        <v>5735898.9000000004</v>
      </c>
      <c r="E776" s="186"/>
      <c r="F776" s="186"/>
      <c r="G776" s="164">
        <f>SUM(G772:G773)</f>
        <v>5735898.9000000004</v>
      </c>
      <c r="H776" s="186"/>
      <c r="I776" s="187"/>
      <c r="J776" s="136">
        <f>SUM(J772:J773)</f>
        <v>0</v>
      </c>
      <c r="L776" s="20"/>
      <c r="M776" s="20"/>
      <c r="N776" s="20"/>
      <c r="O776" s="20"/>
    </row>
    <row r="777" spans="1:15" s="10" customFormat="1" ht="16.5" customHeight="1" x14ac:dyDescent="0.25">
      <c r="A777" s="585">
        <v>7</v>
      </c>
      <c r="B777" s="587" t="s">
        <v>146</v>
      </c>
      <c r="C777" s="165" t="s">
        <v>8</v>
      </c>
      <c r="D777" s="166">
        <v>1787828.41</v>
      </c>
      <c r="E777" s="539" t="s">
        <v>430</v>
      </c>
      <c r="F777" s="539" t="s">
        <v>424</v>
      </c>
      <c r="G777" s="490">
        <v>6567442.8499999996</v>
      </c>
      <c r="H777" s="527">
        <v>42969</v>
      </c>
      <c r="I777" s="191"/>
      <c r="J777" s="190"/>
      <c r="L777" s="17"/>
      <c r="M777" s="17"/>
      <c r="N777" s="17"/>
      <c r="O777" s="17"/>
    </row>
    <row r="778" spans="1:15" s="10" customFormat="1" ht="16.5" customHeight="1" x14ac:dyDescent="0.25">
      <c r="A778" s="586"/>
      <c r="B778" s="588"/>
      <c r="C778" s="98" t="s">
        <v>9</v>
      </c>
      <c r="D778" s="97">
        <v>586897.22</v>
      </c>
      <c r="E778" s="693"/>
      <c r="F778" s="540"/>
      <c r="G778" s="491"/>
      <c r="H778" s="542"/>
      <c r="I778" s="345"/>
      <c r="J778" s="346"/>
      <c r="L778" s="17"/>
      <c r="M778" s="17"/>
      <c r="N778" s="17"/>
      <c r="O778" s="17"/>
    </row>
    <row r="779" spans="1:15" s="10" customFormat="1" ht="18" customHeight="1" x14ac:dyDescent="0.25">
      <c r="A779" s="586"/>
      <c r="B779" s="588"/>
      <c r="C779" s="150" t="s">
        <v>10</v>
      </c>
      <c r="D779" s="97">
        <v>367257.38</v>
      </c>
      <c r="E779" s="693"/>
      <c r="F779" s="540"/>
      <c r="G779" s="491"/>
      <c r="H779" s="542"/>
      <c r="I779" s="345"/>
      <c r="J779" s="346"/>
      <c r="L779" s="17"/>
      <c r="M779" s="17"/>
      <c r="N779" s="17"/>
      <c r="O779" s="17"/>
    </row>
    <row r="780" spans="1:15" s="10" customFormat="1" ht="16.5" customHeight="1" x14ac:dyDescent="0.25">
      <c r="A780" s="583"/>
      <c r="B780" s="591"/>
      <c r="C780" s="150" t="s">
        <v>24</v>
      </c>
      <c r="D780" s="97">
        <v>3825459.85</v>
      </c>
      <c r="E780" s="551"/>
      <c r="F780" s="541"/>
      <c r="G780" s="492"/>
      <c r="H780" s="528"/>
      <c r="I780" s="345"/>
      <c r="J780" s="346"/>
      <c r="L780" s="17"/>
      <c r="M780" s="17"/>
      <c r="N780" s="17"/>
      <c r="O780" s="17"/>
    </row>
    <row r="781" spans="1:15" s="21" customFormat="1" ht="18" outlineLevel="1" thickBot="1" x14ac:dyDescent="0.3">
      <c r="A781" s="535" t="s">
        <v>27</v>
      </c>
      <c r="B781" s="536"/>
      <c r="C781" s="149"/>
      <c r="D781" s="136">
        <f>SUM(D777:D780)</f>
        <v>6567442.8599999994</v>
      </c>
      <c r="E781" s="188"/>
      <c r="F781" s="188"/>
      <c r="G781" s="164">
        <f>SUM(G777:G777)</f>
        <v>6567442.8499999996</v>
      </c>
      <c r="H781" s="188"/>
      <c r="I781" s="189"/>
      <c r="J781" s="192"/>
      <c r="L781" s="20"/>
      <c r="M781" s="20"/>
      <c r="N781" s="20"/>
      <c r="O781" s="20"/>
    </row>
    <row r="782" spans="1:15" s="10" customFormat="1" ht="18" customHeight="1" x14ac:dyDescent="0.25">
      <c r="A782" s="585">
        <v>8</v>
      </c>
      <c r="B782" s="587" t="s">
        <v>147</v>
      </c>
      <c r="C782" s="165" t="s">
        <v>8</v>
      </c>
      <c r="D782" s="166">
        <v>1787828.41</v>
      </c>
      <c r="E782" s="505" t="s">
        <v>451</v>
      </c>
      <c r="F782" s="505" t="s">
        <v>424</v>
      </c>
      <c r="G782" s="490">
        <v>6567442.8499999996</v>
      </c>
      <c r="H782" s="493">
        <v>42969</v>
      </c>
      <c r="I782" s="255"/>
      <c r="J782" s="252"/>
      <c r="L782" s="17"/>
      <c r="M782" s="17"/>
      <c r="N782" s="17"/>
      <c r="O782" s="17"/>
    </row>
    <row r="783" spans="1:15" s="21" customFormat="1" ht="18" customHeight="1" outlineLevel="1" x14ac:dyDescent="0.25">
      <c r="A783" s="586"/>
      <c r="B783" s="588"/>
      <c r="C783" s="98" t="s">
        <v>9</v>
      </c>
      <c r="D783" s="97">
        <v>586897.22</v>
      </c>
      <c r="E783" s="518"/>
      <c r="F783" s="518"/>
      <c r="G783" s="491"/>
      <c r="H783" s="494"/>
      <c r="I783" s="257"/>
      <c r="J783" s="258"/>
      <c r="L783" s="20"/>
      <c r="M783" s="20"/>
      <c r="N783" s="20"/>
      <c r="O783" s="20"/>
    </row>
    <row r="784" spans="1:15" s="21" customFormat="1" ht="16.5" outlineLevel="1" x14ac:dyDescent="0.25">
      <c r="A784" s="586"/>
      <c r="B784" s="588"/>
      <c r="C784" s="150" t="s">
        <v>10</v>
      </c>
      <c r="D784" s="149">
        <v>367257.38</v>
      </c>
      <c r="E784" s="518"/>
      <c r="F784" s="518"/>
      <c r="G784" s="491"/>
      <c r="H784" s="494"/>
      <c r="I784" s="329"/>
      <c r="J784" s="274"/>
      <c r="L784" s="20"/>
      <c r="M784" s="20"/>
      <c r="N784" s="20"/>
      <c r="O784" s="20"/>
    </row>
    <row r="785" spans="1:15" s="9" customFormat="1" ht="16.5" outlineLevel="1" x14ac:dyDescent="0.25">
      <c r="A785" s="583"/>
      <c r="B785" s="591"/>
      <c r="C785" s="150" t="s">
        <v>24</v>
      </c>
      <c r="D785" s="149">
        <v>3825459.85</v>
      </c>
      <c r="E785" s="506"/>
      <c r="F785" s="506"/>
      <c r="G785" s="492"/>
      <c r="H785" s="495"/>
      <c r="I785" s="329"/>
      <c r="J785" s="274"/>
      <c r="L785" s="2"/>
      <c r="M785" s="2"/>
      <c r="N785" s="2"/>
      <c r="O785" s="2"/>
    </row>
    <row r="786" spans="1:15" s="21" customFormat="1" ht="18" outlineLevel="1" thickBot="1" x14ac:dyDescent="0.3">
      <c r="A786" s="507" t="s">
        <v>27</v>
      </c>
      <c r="B786" s="508"/>
      <c r="C786" s="137"/>
      <c r="D786" s="136">
        <f>SUM(D782:D785)</f>
        <v>6567442.8599999994</v>
      </c>
      <c r="E786" s="186"/>
      <c r="F786" s="186"/>
      <c r="G786" s="164">
        <f>SUM(G782:G783)</f>
        <v>6567442.8499999996</v>
      </c>
      <c r="H786" s="186"/>
      <c r="I786" s="187"/>
      <c r="J786" s="136">
        <f>SUM(J782:J783)</f>
        <v>0</v>
      </c>
      <c r="L786" s="20"/>
      <c r="M786" s="20"/>
      <c r="N786" s="20"/>
      <c r="O786" s="20"/>
    </row>
    <row r="787" spans="1:15" s="6" customFormat="1" ht="19.5" customHeight="1" outlineLevel="1" thickBot="1" x14ac:dyDescent="0.3">
      <c r="A787" s="123"/>
      <c r="B787" s="564" t="s">
        <v>60</v>
      </c>
      <c r="C787" s="565"/>
      <c r="D787" s="124">
        <v>2100000</v>
      </c>
      <c r="E787" s="125"/>
      <c r="F787" s="126"/>
      <c r="G787" s="127"/>
      <c r="H787" s="128"/>
      <c r="I787" s="129"/>
      <c r="J787" s="124"/>
      <c r="L787" s="2"/>
      <c r="M787" s="2"/>
      <c r="N787" s="2"/>
      <c r="O787" s="2"/>
    </row>
    <row r="788" spans="1:15" s="21" customFormat="1" ht="17.25" outlineLevel="1" thickBot="1" x14ac:dyDescent="0.3">
      <c r="A788" s="513" t="s">
        <v>28</v>
      </c>
      <c r="B788" s="514"/>
      <c r="C788" s="193"/>
      <c r="D788" s="131">
        <f>D760+D763+D766+D769+D771+D776+D781+D786+D787</f>
        <v>31062943.379999999</v>
      </c>
      <c r="E788" s="131">
        <f t="shared" ref="E788:J788" si="43">E760+E763+E766+E769+E771+E776+E781+E786+E787</f>
        <v>0</v>
      </c>
      <c r="F788" s="131">
        <f t="shared" si="43"/>
        <v>0</v>
      </c>
      <c r="G788" s="131">
        <f>G760+G763+G766+G769+G771+G776+G781+G786+G787</f>
        <v>28962943.359999999</v>
      </c>
      <c r="H788" s="131">
        <f t="shared" si="43"/>
        <v>0</v>
      </c>
      <c r="I788" s="131">
        <f t="shared" si="43"/>
        <v>0</v>
      </c>
      <c r="J788" s="131">
        <f t="shared" si="43"/>
        <v>0</v>
      </c>
      <c r="L788" s="20"/>
      <c r="M788" s="20"/>
      <c r="N788" s="20"/>
      <c r="O788" s="20"/>
    </row>
    <row r="789" spans="1:15" s="10" customFormat="1" ht="25.5" customHeight="1" thickBot="1" x14ac:dyDescent="0.3">
      <c r="A789" s="602" t="s">
        <v>53</v>
      </c>
      <c r="B789" s="603"/>
      <c r="C789" s="603"/>
      <c r="D789" s="603"/>
      <c r="E789" s="603"/>
      <c r="F789" s="603"/>
      <c r="G789" s="603"/>
      <c r="H789" s="603"/>
      <c r="I789" s="603"/>
      <c r="J789" s="603"/>
      <c r="L789" s="17"/>
      <c r="M789" s="17"/>
      <c r="N789" s="17"/>
      <c r="O789" s="17"/>
    </row>
    <row r="790" spans="1:15" s="5" customFormat="1" ht="25.5" customHeight="1" x14ac:dyDescent="0.25">
      <c r="A790" s="583">
        <v>1</v>
      </c>
      <c r="B790" s="591" t="s">
        <v>251</v>
      </c>
      <c r="C790" s="182" t="s">
        <v>8</v>
      </c>
      <c r="D790" s="147">
        <v>1520000</v>
      </c>
      <c r="E790" s="499" t="s">
        <v>494</v>
      </c>
      <c r="F790" s="502" t="s">
        <v>366</v>
      </c>
      <c r="G790" s="490">
        <v>2835608.1234853272</v>
      </c>
      <c r="H790" s="493">
        <v>42980</v>
      </c>
      <c r="I790" s="328"/>
      <c r="J790" s="259"/>
      <c r="L790" s="7"/>
      <c r="M790" s="7"/>
      <c r="N790" s="7"/>
      <c r="O790" s="7"/>
    </row>
    <row r="791" spans="1:15" s="6" customFormat="1" ht="25.5" customHeight="1" outlineLevel="1" x14ac:dyDescent="0.25">
      <c r="A791" s="581"/>
      <c r="B791" s="593"/>
      <c r="C791" s="98" t="s">
        <v>9</v>
      </c>
      <c r="D791" s="97">
        <v>395200</v>
      </c>
      <c r="E791" s="500"/>
      <c r="F791" s="504"/>
      <c r="G791" s="492"/>
      <c r="H791" s="495"/>
      <c r="I791" s="257"/>
      <c r="J791" s="258"/>
      <c r="L791" s="2"/>
      <c r="M791" s="2"/>
      <c r="N791" s="2"/>
      <c r="O791" s="2"/>
    </row>
    <row r="792" spans="1:15" s="6" customFormat="1" ht="17.25" outlineLevel="1" thickBot="1" x14ac:dyDescent="0.3">
      <c r="A792" s="507" t="s">
        <v>27</v>
      </c>
      <c r="B792" s="508"/>
      <c r="C792" s="162"/>
      <c r="D792" s="136">
        <f>SUM(D790:D791)</f>
        <v>1915200</v>
      </c>
      <c r="E792" s="163"/>
      <c r="F792" s="157"/>
      <c r="G792" s="164">
        <f>SUM(G790:G791)</f>
        <v>2835608.1234853272</v>
      </c>
      <c r="H792" s="87"/>
      <c r="I792" s="89"/>
      <c r="J792" s="136">
        <f t="shared" ref="J792" si="44">SUM(J790:J791)</f>
        <v>0</v>
      </c>
      <c r="L792" s="2"/>
      <c r="M792" s="2"/>
      <c r="N792" s="2"/>
      <c r="O792" s="2"/>
    </row>
    <row r="793" spans="1:15" s="5" customFormat="1" ht="16.5" customHeight="1" x14ac:dyDescent="0.25">
      <c r="A793" s="580">
        <v>2</v>
      </c>
      <c r="B793" s="592" t="s">
        <v>252</v>
      </c>
      <c r="C793" s="182" t="s">
        <v>8</v>
      </c>
      <c r="D793" s="166">
        <v>4127500</v>
      </c>
      <c r="E793" s="499" t="s">
        <v>494</v>
      </c>
      <c r="F793" s="502" t="s">
        <v>366</v>
      </c>
      <c r="G793" s="490">
        <v>11405842.172136508</v>
      </c>
      <c r="H793" s="493">
        <v>42980</v>
      </c>
      <c r="I793" s="255"/>
      <c r="J793" s="252"/>
      <c r="L793" s="7"/>
      <c r="M793" s="7"/>
      <c r="N793" s="7"/>
      <c r="O793" s="7"/>
    </row>
    <row r="794" spans="1:15" s="5" customFormat="1" ht="18" customHeight="1" x14ac:dyDescent="0.25">
      <c r="A794" s="583"/>
      <c r="B794" s="591"/>
      <c r="C794" s="98" t="s">
        <v>9</v>
      </c>
      <c r="D794" s="147">
        <v>1073150</v>
      </c>
      <c r="E794" s="501"/>
      <c r="F794" s="503"/>
      <c r="G794" s="491"/>
      <c r="H794" s="494"/>
      <c r="I794" s="328"/>
      <c r="J794" s="259"/>
      <c r="L794" s="7"/>
      <c r="M794" s="7"/>
      <c r="N794" s="7"/>
      <c r="O794" s="7"/>
    </row>
    <row r="795" spans="1:15" s="6" customFormat="1" ht="18" customHeight="1" outlineLevel="1" x14ac:dyDescent="0.25">
      <c r="A795" s="581"/>
      <c r="B795" s="593"/>
      <c r="C795" s="98" t="s">
        <v>23</v>
      </c>
      <c r="D795" s="97">
        <v>5365750</v>
      </c>
      <c r="E795" s="500"/>
      <c r="F795" s="504"/>
      <c r="G795" s="492"/>
      <c r="H795" s="495"/>
      <c r="I795" s="257"/>
      <c r="J795" s="258"/>
      <c r="L795" s="2"/>
      <c r="M795" s="2"/>
      <c r="N795" s="2"/>
      <c r="O795" s="2"/>
    </row>
    <row r="796" spans="1:15" s="6" customFormat="1" ht="17.25" customHeight="1" outlineLevel="1" thickBot="1" x14ac:dyDescent="0.3">
      <c r="A796" s="535" t="s">
        <v>27</v>
      </c>
      <c r="B796" s="536"/>
      <c r="C796" s="162"/>
      <c r="D796" s="136">
        <f>SUM(D793:D795)</f>
        <v>10566400</v>
      </c>
      <c r="E796" s="169"/>
      <c r="F796" s="88"/>
      <c r="G796" s="164">
        <f>SUM(G793:G795)</f>
        <v>11405842.172136508</v>
      </c>
      <c r="H796" s="86"/>
      <c r="I796" s="84"/>
      <c r="J796" s="136">
        <f t="shared" ref="J796" si="45">SUM(J793:J795)</f>
        <v>0</v>
      </c>
      <c r="L796" s="2"/>
      <c r="M796" s="2"/>
      <c r="N796" s="2"/>
      <c r="O796" s="2"/>
    </row>
    <row r="797" spans="1:15" s="33" customFormat="1" ht="18.75" customHeight="1" x14ac:dyDescent="0.25">
      <c r="A797" s="585">
        <v>3</v>
      </c>
      <c r="B797" s="587" t="s">
        <v>253</v>
      </c>
      <c r="C797" s="182" t="s">
        <v>8</v>
      </c>
      <c r="D797" s="166">
        <v>4620000</v>
      </c>
      <c r="E797" s="499" t="s">
        <v>494</v>
      </c>
      <c r="F797" s="502" t="s">
        <v>366</v>
      </c>
      <c r="G797" s="490">
        <v>11528718.417927206</v>
      </c>
      <c r="H797" s="493">
        <v>42980</v>
      </c>
      <c r="I797" s="255"/>
      <c r="J797" s="252"/>
      <c r="L797" s="31"/>
      <c r="M797" s="31"/>
      <c r="N797" s="31"/>
      <c r="O797" s="31"/>
    </row>
    <row r="798" spans="1:15" s="6" customFormat="1" ht="16.5" customHeight="1" outlineLevel="1" x14ac:dyDescent="0.25">
      <c r="A798" s="586"/>
      <c r="B798" s="588"/>
      <c r="C798" s="98" t="s">
        <v>9</v>
      </c>
      <c r="D798" s="97">
        <v>1201200</v>
      </c>
      <c r="E798" s="501"/>
      <c r="F798" s="503"/>
      <c r="G798" s="491"/>
      <c r="H798" s="494"/>
      <c r="I798" s="257"/>
      <c r="J798" s="258"/>
      <c r="L798" s="2"/>
      <c r="M798" s="2"/>
      <c r="N798" s="2"/>
      <c r="O798" s="2"/>
    </row>
    <row r="799" spans="1:15" s="9" customFormat="1" ht="16.5" outlineLevel="1" x14ac:dyDescent="0.25">
      <c r="A799" s="583"/>
      <c r="B799" s="591"/>
      <c r="C799" s="98" t="s">
        <v>23</v>
      </c>
      <c r="D799" s="149">
        <v>6006000</v>
      </c>
      <c r="E799" s="500"/>
      <c r="F799" s="504"/>
      <c r="G799" s="492"/>
      <c r="H799" s="495"/>
      <c r="I799" s="329"/>
      <c r="J799" s="274"/>
      <c r="L799" s="2"/>
      <c r="M799" s="2"/>
      <c r="N799" s="2"/>
      <c r="O799" s="2"/>
    </row>
    <row r="800" spans="1:15" s="6" customFormat="1" ht="17.25" outlineLevel="1" thickBot="1" x14ac:dyDescent="0.3">
      <c r="A800" s="507" t="s">
        <v>27</v>
      </c>
      <c r="B800" s="508"/>
      <c r="C800" s="162"/>
      <c r="D800" s="136">
        <f>SUM(D797:D799)</f>
        <v>11827200</v>
      </c>
      <c r="E800" s="163"/>
      <c r="F800" s="157"/>
      <c r="G800" s="164">
        <f>SUM(G797:G798)</f>
        <v>11528718.417927206</v>
      </c>
      <c r="H800" s="87"/>
      <c r="I800" s="89"/>
      <c r="J800" s="136">
        <f>SUM(J797:J798)</f>
        <v>0</v>
      </c>
      <c r="L800" s="2"/>
      <c r="M800" s="2"/>
      <c r="N800" s="2"/>
      <c r="O800" s="2"/>
    </row>
    <row r="801" spans="1:15" s="5" customFormat="1" ht="16.5" customHeight="1" x14ac:dyDescent="0.25">
      <c r="A801" s="585">
        <v>4</v>
      </c>
      <c r="B801" s="587" t="s">
        <v>123</v>
      </c>
      <c r="C801" s="165" t="s">
        <v>12</v>
      </c>
      <c r="D801" s="166">
        <v>1113400</v>
      </c>
      <c r="E801" s="499" t="s">
        <v>494</v>
      </c>
      <c r="F801" s="502" t="s">
        <v>366</v>
      </c>
      <c r="G801" s="490">
        <v>1115779.2722155289</v>
      </c>
      <c r="H801" s="493">
        <v>42980</v>
      </c>
      <c r="I801" s="255"/>
      <c r="J801" s="252"/>
      <c r="L801" s="7"/>
      <c r="M801" s="7"/>
      <c r="N801" s="7"/>
      <c r="O801" s="7"/>
    </row>
    <row r="802" spans="1:15" s="6" customFormat="1" ht="20.25" customHeight="1" outlineLevel="1" x14ac:dyDescent="0.25">
      <c r="A802" s="586"/>
      <c r="B802" s="588"/>
      <c r="C802" s="98" t="s">
        <v>9</v>
      </c>
      <c r="D802" s="97">
        <v>761800</v>
      </c>
      <c r="E802" s="500"/>
      <c r="F802" s="504"/>
      <c r="G802" s="492"/>
      <c r="H802" s="495"/>
      <c r="I802" s="257"/>
      <c r="J802" s="258"/>
      <c r="L802" s="2"/>
      <c r="M802" s="2"/>
      <c r="N802" s="2"/>
      <c r="O802" s="2"/>
    </row>
    <row r="803" spans="1:15" s="6" customFormat="1" ht="17.25" outlineLevel="1" thickBot="1" x14ac:dyDescent="0.3">
      <c r="A803" s="507" t="s">
        <v>27</v>
      </c>
      <c r="B803" s="508"/>
      <c r="C803" s="162"/>
      <c r="D803" s="136">
        <f>SUM(D801:D802)</f>
        <v>1875200</v>
      </c>
      <c r="E803" s="163"/>
      <c r="F803" s="157"/>
      <c r="G803" s="164">
        <f>SUM(G801:G802)</f>
        <v>1115779.2722155289</v>
      </c>
      <c r="H803" s="87"/>
      <c r="I803" s="89"/>
      <c r="J803" s="136">
        <f>SUM(J801:J802)</f>
        <v>0</v>
      </c>
      <c r="L803" s="2"/>
      <c r="M803" s="2"/>
      <c r="N803" s="2"/>
      <c r="O803" s="2"/>
    </row>
    <row r="804" spans="1:15" s="5" customFormat="1" ht="31.5" customHeight="1" x14ac:dyDescent="0.25">
      <c r="A804" s="318">
        <v>5</v>
      </c>
      <c r="B804" s="319" t="s">
        <v>254</v>
      </c>
      <c r="C804" s="165" t="s">
        <v>24</v>
      </c>
      <c r="D804" s="166">
        <v>4284000</v>
      </c>
      <c r="E804" s="335" t="s">
        <v>525</v>
      </c>
      <c r="F804" s="252"/>
      <c r="G804" s="167"/>
      <c r="H804" s="255"/>
      <c r="I804" s="255"/>
      <c r="J804" s="252"/>
      <c r="L804" s="7"/>
      <c r="M804" s="7"/>
      <c r="N804" s="7"/>
      <c r="O804" s="7"/>
    </row>
    <row r="805" spans="1:15" s="6" customFormat="1" ht="17.25" outlineLevel="1" thickBot="1" x14ac:dyDescent="0.3">
      <c r="A805" s="507" t="s">
        <v>27</v>
      </c>
      <c r="B805" s="508"/>
      <c r="C805" s="162"/>
      <c r="D805" s="136">
        <f>SUM(D804:D804)</f>
        <v>4284000</v>
      </c>
      <c r="E805" s="163"/>
      <c r="F805" s="157"/>
      <c r="G805" s="164">
        <f>SUM(G804:G804)</f>
        <v>0</v>
      </c>
      <c r="H805" s="87"/>
      <c r="I805" s="89"/>
      <c r="J805" s="136">
        <f>SUM(J804:J804)</f>
        <v>0</v>
      </c>
      <c r="L805" s="2"/>
      <c r="M805" s="2"/>
      <c r="N805" s="2"/>
      <c r="O805" s="2"/>
    </row>
    <row r="806" spans="1:15" s="5" customFormat="1" ht="31.5" customHeight="1" x14ac:dyDescent="0.25">
      <c r="A806" s="315">
        <v>6</v>
      </c>
      <c r="B806" s="314" t="s">
        <v>255</v>
      </c>
      <c r="C806" s="165" t="s">
        <v>23</v>
      </c>
      <c r="D806" s="166">
        <v>9712950</v>
      </c>
      <c r="E806" s="335"/>
      <c r="F806" s="252"/>
      <c r="G806" s="167"/>
      <c r="H806" s="255"/>
      <c r="I806" s="255"/>
      <c r="J806" s="252"/>
      <c r="L806" s="7"/>
      <c r="M806" s="7"/>
      <c r="N806" s="7"/>
      <c r="O806" s="7"/>
    </row>
    <row r="807" spans="1:15" s="6" customFormat="1" ht="17.25" outlineLevel="1" thickBot="1" x14ac:dyDescent="0.3">
      <c r="A807" s="507" t="s">
        <v>27</v>
      </c>
      <c r="B807" s="508"/>
      <c r="C807" s="162"/>
      <c r="D807" s="136">
        <f>SUM(D806:D806)</f>
        <v>9712950</v>
      </c>
      <c r="E807" s="163"/>
      <c r="F807" s="157"/>
      <c r="G807" s="164">
        <f>SUM(G806:G806)</f>
        <v>0</v>
      </c>
      <c r="H807" s="87"/>
      <c r="I807" s="89"/>
      <c r="J807" s="136">
        <f>SUM(J806:J806)</f>
        <v>0</v>
      </c>
      <c r="L807" s="2"/>
      <c r="M807" s="2"/>
      <c r="N807" s="2"/>
      <c r="O807" s="2"/>
    </row>
    <row r="808" spans="1:15" s="5" customFormat="1" ht="38.25" customHeight="1" x14ac:dyDescent="0.25">
      <c r="A808" s="317">
        <v>7</v>
      </c>
      <c r="B808" s="322" t="s">
        <v>256</v>
      </c>
      <c r="C808" s="182" t="s">
        <v>23</v>
      </c>
      <c r="D808" s="147">
        <v>3212630</v>
      </c>
      <c r="E808" s="331"/>
      <c r="F808" s="259"/>
      <c r="G808" s="339"/>
      <c r="H808" s="328"/>
      <c r="I808" s="328"/>
      <c r="J808" s="259"/>
      <c r="L808" s="7"/>
      <c r="M808" s="7"/>
      <c r="N808" s="7"/>
      <c r="O808" s="7"/>
    </row>
    <row r="809" spans="1:15" s="6" customFormat="1" ht="17.25" outlineLevel="1" thickBot="1" x14ac:dyDescent="0.3">
      <c r="A809" s="507" t="s">
        <v>27</v>
      </c>
      <c r="B809" s="508"/>
      <c r="C809" s="162"/>
      <c r="D809" s="136">
        <f>SUM(D808:D808)</f>
        <v>3212630</v>
      </c>
      <c r="E809" s="163"/>
      <c r="F809" s="157"/>
      <c r="G809" s="164">
        <f>SUM(G808:G808)</f>
        <v>0</v>
      </c>
      <c r="H809" s="87"/>
      <c r="I809" s="89"/>
      <c r="J809" s="136">
        <f>SUM(J808:J808)</f>
        <v>0</v>
      </c>
      <c r="L809" s="2"/>
      <c r="M809" s="2"/>
      <c r="N809" s="2"/>
      <c r="O809" s="2"/>
    </row>
    <row r="810" spans="1:15" s="5" customFormat="1" ht="31.5" customHeight="1" x14ac:dyDescent="0.25">
      <c r="A810" s="580">
        <v>8</v>
      </c>
      <c r="B810" s="592" t="s">
        <v>257</v>
      </c>
      <c r="C810" s="165" t="s">
        <v>23</v>
      </c>
      <c r="D810" s="166">
        <v>9059040</v>
      </c>
      <c r="E810" s="335"/>
      <c r="F810" s="252"/>
      <c r="G810" s="167"/>
      <c r="H810" s="255"/>
      <c r="I810" s="255"/>
      <c r="J810" s="252"/>
      <c r="L810" s="7"/>
      <c r="M810" s="7"/>
      <c r="N810" s="7"/>
      <c r="O810" s="7"/>
    </row>
    <row r="811" spans="1:15" s="6" customFormat="1" ht="16.5" outlineLevel="1" x14ac:dyDescent="0.25">
      <c r="A811" s="581"/>
      <c r="B811" s="593"/>
      <c r="C811" s="98" t="s">
        <v>11</v>
      </c>
      <c r="D811" s="97">
        <v>100000</v>
      </c>
      <c r="E811" s="332"/>
      <c r="F811" s="258"/>
      <c r="G811" s="168"/>
      <c r="H811" s="257"/>
      <c r="I811" s="257"/>
      <c r="J811" s="258"/>
      <c r="L811" s="2"/>
      <c r="M811" s="2"/>
      <c r="N811" s="2"/>
      <c r="O811" s="2"/>
    </row>
    <row r="812" spans="1:15" s="6" customFormat="1" ht="17.25" outlineLevel="1" thickBot="1" x14ac:dyDescent="0.3">
      <c r="A812" s="507" t="s">
        <v>27</v>
      </c>
      <c r="B812" s="508"/>
      <c r="C812" s="162"/>
      <c r="D812" s="136">
        <f>SUM(D810:D811)</f>
        <v>9159040</v>
      </c>
      <c r="E812" s="163"/>
      <c r="F812" s="157"/>
      <c r="G812" s="164">
        <f>SUM(G810:G811)</f>
        <v>0</v>
      </c>
      <c r="H812" s="87"/>
      <c r="I812" s="89"/>
      <c r="J812" s="136">
        <f t="shared" ref="J812" si="46">SUM(J810:J811)</f>
        <v>0</v>
      </c>
      <c r="L812" s="2"/>
      <c r="M812" s="2"/>
      <c r="N812" s="2"/>
      <c r="O812" s="2"/>
    </row>
    <row r="813" spans="1:15" s="5" customFormat="1" ht="47.25" customHeight="1" x14ac:dyDescent="0.25">
      <c r="A813" s="315">
        <v>9</v>
      </c>
      <c r="B813" s="314" t="s">
        <v>110</v>
      </c>
      <c r="C813" s="165" t="s">
        <v>12</v>
      </c>
      <c r="D813" s="166">
        <v>1069700</v>
      </c>
      <c r="E813" s="335" t="s">
        <v>393</v>
      </c>
      <c r="F813" s="252" t="s">
        <v>363</v>
      </c>
      <c r="G813" s="167">
        <v>785256.92</v>
      </c>
      <c r="H813" s="255">
        <v>42906</v>
      </c>
      <c r="I813" s="255"/>
      <c r="J813" s="252"/>
      <c r="L813" s="7"/>
      <c r="M813" s="7"/>
      <c r="N813" s="7"/>
      <c r="O813" s="7"/>
    </row>
    <row r="814" spans="1:15" s="6" customFormat="1" ht="17.25" outlineLevel="1" thickBot="1" x14ac:dyDescent="0.3">
      <c r="A814" s="535" t="s">
        <v>27</v>
      </c>
      <c r="B814" s="536"/>
      <c r="C814" s="150"/>
      <c r="D814" s="136">
        <f>SUM(D813:D813)</f>
        <v>1069700</v>
      </c>
      <c r="E814" s="169"/>
      <c r="F814" s="88"/>
      <c r="G814" s="164">
        <f>SUM(G813:G813)</f>
        <v>785256.92</v>
      </c>
      <c r="H814" s="86"/>
      <c r="I814" s="84"/>
      <c r="J814" s="136">
        <f>SUM(J813:J813)</f>
        <v>0</v>
      </c>
      <c r="L814" s="2"/>
      <c r="M814" s="2"/>
      <c r="N814" s="2"/>
      <c r="O814" s="2"/>
    </row>
    <row r="815" spans="1:15" s="33" customFormat="1" ht="36.75" customHeight="1" x14ac:dyDescent="0.25">
      <c r="A815" s="424">
        <v>10</v>
      </c>
      <c r="B815" s="425" t="s">
        <v>111</v>
      </c>
      <c r="C815" s="426" t="s">
        <v>12</v>
      </c>
      <c r="D815" s="401">
        <v>1416450</v>
      </c>
      <c r="E815" s="427" t="s">
        <v>394</v>
      </c>
      <c r="F815" s="395" t="s">
        <v>388</v>
      </c>
      <c r="G815" s="428">
        <v>993066.13</v>
      </c>
      <c r="H815" s="398">
        <v>42843</v>
      </c>
      <c r="I815" s="398">
        <v>42900</v>
      </c>
      <c r="J815" s="395">
        <v>973594.25</v>
      </c>
      <c r="L815" s="31"/>
      <c r="M815" s="31"/>
      <c r="N815" s="31"/>
      <c r="O815" s="31"/>
    </row>
    <row r="816" spans="1:15" s="25" customFormat="1" ht="17.25" outlineLevel="1" thickBot="1" x14ac:dyDescent="0.3">
      <c r="A816" s="569" t="s">
        <v>27</v>
      </c>
      <c r="B816" s="570"/>
      <c r="C816" s="429"/>
      <c r="D816" s="430">
        <f>SUM(D815:D815)</f>
        <v>1416450</v>
      </c>
      <c r="E816" s="431"/>
      <c r="F816" s="432"/>
      <c r="G816" s="433">
        <f>SUM(G815:G815)</f>
        <v>993066.13</v>
      </c>
      <c r="H816" s="434"/>
      <c r="I816" s="435"/>
      <c r="J816" s="430">
        <f>SUM(J815:J815)</f>
        <v>973594.25</v>
      </c>
      <c r="L816" s="30"/>
      <c r="M816" s="30"/>
      <c r="N816" s="30"/>
      <c r="O816" s="30"/>
    </row>
    <row r="817" spans="1:15" s="33" customFormat="1" ht="40.5" customHeight="1" x14ac:dyDescent="0.25">
      <c r="A817" s="424">
        <v>11</v>
      </c>
      <c r="B817" s="425" t="s">
        <v>112</v>
      </c>
      <c r="C817" s="426" t="s">
        <v>12</v>
      </c>
      <c r="D817" s="401">
        <v>1067800</v>
      </c>
      <c r="E817" s="427" t="s">
        <v>395</v>
      </c>
      <c r="F817" s="395" t="s">
        <v>363</v>
      </c>
      <c r="G817" s="428">
        <v>785256.92</v>
      </c>
      <c r="H817" s="398">
        <v>42906</v>
      </c>
      <c r="I817" s="398">
        <v>42900</v>
      </c>
      <c r="J817" s="395">
        <v>769859.72</v>
      </c>
      <c r="L817" s="31"/>
      <c r="M817" s="31"/>
      <c r="N817" s="31"/>
      <c r="O817" s="31"/>
    </row>
    <row r="818" spans="1:15" s="25" customFormat="1" ht="17.25" outlineLevel="1" thickBot="1" x14ac:dyDescent="0.3">
      <c r="A818" s="569" t="s">
        <v>27</v>
      </c>
      <c r="B818" s="570"/>
      <c r="C818" s="429"/>
      <c r="D818" s="430">
        <f>SUM(D817:D817)</f>
        <v>1067800</v>
      </c>
      <c r="E818" s="431"/>
      <c r="F818" s="432"/>
      <c r="G818" s="433">
        <f>SUM(G817:G817)</f>
        <v>785256.92</v>
      </c>
      <c r="H818" s="434"/>
      <c r="I818" s="435"/>
      <c r="J818" s="430">
        <f>SUM(J817:J817)</f>
        <v>769859.72</v>
      </c>
      <c r="L818" s="30"/>
      <c r="M818" s="30"/>
      <c r="N818" s="30"/>
      <c r="O818" s="30"/>
    </row>
    <row r="819" spans="1:15" s="5" customFormat="1" ht="54" customHeight="1" x14ac:dyDescent="0.25">
      <c r="A819" s="315">
        <v>12</v>
      </c>
      <c r="B819" s="314" t="s">
        <v>113</v>
      </c>
      <c r="C819" s="165" t="s">
        <v>12</v>
      </c>
      <c r="D819" s="166">
        <v>613700</v>
      </c>
      <c r="E819" s="335" t="s">
        <v>397</v>
      </c>
      <c r="F819" s="252" t="s">
        <v>363</v>
      </c>
      <c r="G819" s="167">
        <v>722566.58</v>
      </c>
      <c r="H819" s="255">
        <v>42906</v>
      </c>
      <c r="I819" s="255"/>
      <c r="J819" s="252"/>
      <c r="L819" s="7"/>
      <c r="M819" s="7"/>
      <c r="N819" s="7"/>
      <c r="O819" s="7"/>
    </row>
    <row r="820" spans="1:15" s="6" customFormat="1" ht="17.25" outlineLevel="1" thickBot="1" x14ac:dyDescent="0.3">
      <c r="A820" s="507" t="s">
        <v>27</v>
      </c>
      <c r="B820" s="508"/>
      <c r="C820" s="162"/>
      <c r="D820" s="136">
        <f>SUM(D819:D819)</f>
        <v>613700</v>
      </c>
      <c r="E820" s="163"/>
      <c r="F820" s="157"/>
      <c r="G820" s="164">
        <f>SUM(G819:G819)</f>
        <v>722566.58</v>
      </c>
      <c r="H820" s="87"/>
      <c r="I820" s="89"/>
      <c r="J820" s="136">
        <f>SUM(J819:J819)</f>
        <v>0</v>
      </c>
      <c r="L820" s="2"/>
      <c r="M820" s="2"/>
      <c r="N820" s="2"/>
      <c r="O820" s="2"/>
    </row>
    <row r="821" spans="1:15" s="33" customFormat="1" ht="41.25" customHeight="1" x14ac:dyDescent="0.25">
      <c r="A821" s="424">
        <v>13</v>
      </c>
      <c r="B821" s="425" t="s">
        <v>258</v>
      </c>
      <c r="C821" s="426" t="s">
        <v>12</v>
      </c>
      <c r="D821" s="401">
        <v>422750</v>
      </c>
      <c r="E821" s="427" t="s">
        <v>396</v>
      </c>
      <c r="F821" s="395" t="s">
        <v>388</v>
      </c>
      <c r="G821" s="428">
        <v>547898.99</v>
      </c>
      <c r="H821" s="398">
        <v>42906</v>
      </c>
      <c r="I821" s="398">
        <v>42900</v>
      </c>
      <c r="J821" s="395">
        <v>537155.86999999988</v>
      </c>
      <c r="L821" s="31"/>
      <c r="M821" s="31"/>
      <c r="N821" s="31"/>
      <c r="O821" s="31"/>
    </row>
    <row r="822" spans="1:15" s="25" customFormat="1" ht="17.25" outlineLevel="1" thickBot="1" x14ac:dyDescent="0.3">
      <c r="A822" s="594" t="s">
        <v>27</v>
      </c>
      <c r="B822" s="595"/>
      <c r="C822" s="436"/>
      <c r="D822" s="430">
        <f>SUM(D821:D821)</f>
        <v>422750</v>
      </c>
      <c r="E822" s="437"/>
      <c r="F822" s="407"/>
      <c r="G822" s="433">
        <f>SUM(G821:G821)</f>
        <v>547898.99</v>
      </c>
      <c r="H822" s="438"/>
      <c r="I822" s="439"/>
      <c r="J822" s="430">
        <f>SUM(J821:J821)</f>
        <v>537155.86999999988</v>
      </c>
      <c r="L822" s="30"/>
      <c r="M822" s="30"/>
      <c r="N822" s="30"/>
      <c r="O822" s="30"/>
    </row>
    <row r="823" spans="1:15" s="33" customFormat="1" ht="33.75" customHeight="1" x14ac:dyDescent="0.25">
      <c r="A823" s="441">
        <v>14</v>
      </c>
      <c r="B823" s="442" t="s">
        <v>114</v>
      </c>
      <c r="C823" s="426" t="s">
        <v>12</v>
      </c>
      <c r="D823" s="401">
        <v>765700</v>
      </c>
      <c r="E823" s="427" t="s">
        <v>399</v>
      </c>
      <c r="F823" s="395" t="s">
        <v>398</v>
      </c>
      <c r="G823" s="428">
        <v>761526.82</v>
      </c>
      <c r="H823" s="398">
        <v>42906</v>
      </c>
      <c r="I823" s="398">
        <v>42902</v>
      </c>
      <c r="J823" s="395">
        <v>775549.1</v>
      </c>
      <c r="L823" s="31"/>
      <c r="M823" s="31"/>
      <c r="N823" s="31"/>
      <c r="O823" s="31"/>
    </row>
    <row r="824" spans="1:15" s="25" customFormat="1" ht="17.25" outlineLevel="1" thickBot="1" x14ac:dyDescent="0.3">
      <c r="A824" s="594" t="s">
        <v>27</v>
      </c>
      <c r="B824" s="595"/>
      <c r="C824" s="436"/>
      <c r="D824" s="440">
        <f>SUM(D823:D823)</f>
        <v>765700</v>
      </c>
      <c r="E824" s="437"/>
      <c r="F824" s="407"/>
      <c r="G824" s="443">
        <f>SUM(G823:G823)</f>
        <v>761526.82</v>
      </c>
      <c r="H824" s="438"/>
      <c r="I824" s="439"/>
      <c r="J824" s="440">
        <f>SUM(J823:J823)</f>
        <v>775549.1</v>
      </c>
      <c r="L824" s="30"/>
      <c r="M824" s="30"/>
      <c r="N824" s="30"/>
      <c r="O824" s="30"/>
    </row>
    <row r="825" spans="1:15" s="33" customFormat="1" ht="52.5" customHeight="1" x14ac:dyDescent="0.25">
      <c r="A825" s="318">
        <v>15</v>
      </c>
      <c r="B825" s="319" t="s">
        <v>115</v>
      </c>
      <c r="C825" s="165" t="s">
        <v>12</v>
      </c>
      <c r="D825" s="166">
        <v>765700</v>
      </c>
      <c r="E825" s="252" t="s">
        <v>400</v>
      </c>
      <c r="F825" s="252" t="s">
        <v>363</v>
      </c>
      <c r="G825" s="252">
        <v>726234.43</v>
      </c>
      <c r="H825" s="347">
        <v>42906</v>
      </c>
      <c r="I825" s="255"/>
      <c r="J825" s="252"/>
      <c r="L825" s="31"/>
      <c r="M825" s="31"/>
      <c r="N825" s="31"/>
      <c r="O825" s="31"/>
    </row>
    <row r="826" spans="1:15" s="6" customFormat="1" ht="17.25" outlineLevel="1" thickBot="1" x14ac:dyDescent="0.3">
      <c r="A826" s="507" t="s">
        <v>27</v>
      </c>
      <c r="B826" s="508"/>
      <c r="C826" s="162"/>
      <c r="D826" s="136">
        <f>SUM(D825:D825)</f>
        <v>765700</v>
      </c>
      <c r="E826" s="163"/>
      <c r="F826" s="157"/>
      <c r="G826" s="164">
        <f>SUM(G825:G825)</f>
        <v>726234.43</v>
      </c>
      <c r="H826" s="87"/>
      <c r="I826" s="89"/>
      <c r="J826" s="136">
        <f>SUM(J825:J825)</f>
        <v>0</v>
      </c>
      <c r="L826" s="2"/>
      <c r="M826" s="2"/>
      <c r="N826" s="2"/>
      <c r="O826" s="2"/>
    </row>
    <row r="827" spans="1:15" s="33" customFormat="1" ht="37.5" customHeight="1" x14ac:dyDescent="0.25">
      <c r="A827" s="441">
        <v>16</v>
      </c>
      <c r="B827" s="442" t="s">
        <v>116</v>
      </c>
      <c r="C827" s="426" t="s">
        <v>12</v>
      </c>
      <c r="D827" s="401">
        <v>765700</v>
      </c>
      <c r="E827" s="427" t="s">
        <v>401</v>
      </c>
      <c r="F827" s="395" t="s">
        <v>388</v>
      </c>
      <c r="G827" s="428">
        <v>731682.27</v>
      </c>
      <c r="H827" s="398">
        <v>42906</v>
      </c>
      <c r="I827" s="398">
        <v>42900</v>
      </c>
      <c r="J827" s="395">
        <v>717335.55</v>
      </c>
      <c r="L827" s="31"/>
      <c r="M827" s="31"/>
      <c r="N827" s="31"/>
      <c r="O827" s="31"/>
    </row>
    <row r="828" spans="1:15" s="25" customFormat="1" ht="17.25" outlineLevel="1" thickBot="1" x14ac:dyDescent="0.3">
      <c r="A828" s="569" t="s">
        <v>27</v>
      </c>
      <c r="B828" s="570"/>
      <c r="C828" s="429"/>
      <c r="D828" s="430">
        <f>SUM(D827:D827)</f>
        <v>765700</v>
      </c>
      <c r="E828" s="431"/>
      <c r="F828" s="432"/>
      <c r="G828" s="433">
        <f>SUM(G827:G827)</f>
        <v>731682.27</v>
      </c>
      <c r="H828" s="434"/>
      <c r="I828" s="435"/>
      <c r="J828" s="430">
        <f>SUM(J827:J827)</f>
        <v>717335.55</v>
      </c>
      <c r="L828" s="30"/>
      <c r="M828" s="30"/>
      <c r="N828" s="30"/>
      <c r="O828" s="30"/>
    </row>
    <row r="829" spans="1:15" s="5" customFormat="1" ht="18.75" customHeight="1" x14ac:dyDescent="0.25">
      <c r="A829" s="580">
        <v>17</v>
      </c>
      <c r="B829" s="584" t="s">
        <v>124</v>
      </c>
      <c r="C829" s="165" t="s">
        <v>8</v>
      </c>
      <c r="D829" s="166">
        <v>1525000</v>
      </c>
      <c r="E829" s="499" t="s">
        <v>494</v>
      </c>
      <c r="F829" s="502" t="s">
        <v>366</v>
      </c>
      <c r="G829" s="490">
        <v>3494833.2045805743</v>
      </c>
      <c r="H829" s="493">
        <v>42980</v>
      </c>
      <c r="I829" s="255"/>
      <c r="J829" s="252"/>
      <c r="L829" s="7"/>
      <c r="M829" s="7"/>
      <c r="N829" s="7"/>
      <c r="O829" s="7"/>
    </row>
    <row r="830" spans="1:15" s="5" customFormat="1" ht="16.5" customHeight="1" x14ac:dyDescent="0.25">
      <c r="A830" s="583"/>
      <c r="B830" s="498"/>
      <c r="C830" s="182" t="s">
        <v>9</v>
      </c>
      <c r="D830" s="147">
        <v>396500</v>
      </c>
      <c r="E830" s="501"/>
      <c r="F830" s="503"/>
      <c r="G830" s="491"/>
      <c r="H830" s="494"/>
      <c r="I830" s="328"/>
      <c r="J830" s="259"/>
      <c r="L830" s="7"/>
      <c r="M830" s="7"/>
      <c r="N830" s="7"/>
      <c r="O830" s="7"/>
    </row>
    <row r="831" spans="1:15" s="6" customFormat="1" ht="16.5" outlineLevel="1" x14ac:dyDescent="0.25">
      <c r="A831" s="581"/>
      <c r="B831" s="582"/>
      <c r="C831" s="98" t="s">
        <v>10</v>
      </c>
      <c r="D831" s="97">
        <v>274500</v>
      </c>
      <c r="E831" s="500"/>
      <c r="F831" s="504"/>
      <c r="G831" s="492"/>
      <c r="H831" s="495"/>
      <c r="I831" s="257"/>
      <c r="J831" s="258"/>
      <c r="L831" s="2"/>
      <c r="M831" s="2"/>
      <c r="N831" s="2"/>
      <c r="O831" s="2"/>
    </row>
    <row r="832" spans="1:15" s="6" customFormat="1" ht="17.25" outlineLevel="1" thickBot="1" x14ac:dyDescent="0.3">
      <c r="A832" s="507" t="s">
        <v>27</v>
      </c>
      <c r="B832" s="508"/>
      <c r="C832" s="162"/>
      <c r="D832" s="136">
        <f>SUM(D829:D831)</f>
        <v>2196000</v>
      </c>
      <c r="E832" s="163"/>
      <c r="F832" s="157"/>
      <c r="G832" s="164">
        <f>SUM(G829:G831)</f>
        <v>3494833.2045805743</v>
      </c>
      <c r="H832" s="87"/>
      <c r="I832" s="89"/>
      <c r="J832" s="136">
        <f>SUM(J829:J831)</f>
        <v>0</v>
      </c>
      <c r="L832" s="2"/>
      <c r="M832" s="2"/>
      <c r="N832" s="2"/>
      <c r="O832" s="2"/>
    </row>
    <row r="833" spans="1:15" s="5" customFormat="1" ht="35.25" customHeight="1" x14ac:dyDescent="0.25">
      <c r="A833" s="317">
        <v>18</v>
      </c>
      <c r="B833" s="322" t="s">
        <v>125</v>
      </c>
      <c r="C833" s="182" t="s">
        <v>12</v>
      </c>
      <c r="D833" s="147">
        <v>627950</v>
      </c>
      <c r="E833" s="335" t="s">
        <v>487</v>
      </c>
      <c r="F833" s="338" t="s">
        <v>366</v>
      </c>
      <c r="G833" s="183">
        <v>540812.98438525666</v>
      </c>
      <c r="H833" s="328">
        <v>42994</v>
      </c>
      <c r="I833" s="328"/>
      <c r="J833" s="259"/>
      <c r="L833" s="7"/>
      <c r="M833" s="7"/>
      <c r="N833" s="7"/>
      <c r="O833" s="7"/>
    </row>
    <row r="834" spans="1:15" s="6" customFormat="1" ht="17.25" outlineLevel="1" thickBot="1" x14ac:dyDescent="0.3">
      <c r="A834" s="507" t="s">
        <v>27</v>
      </c>
      <c r="B834" s="508"/>
      <c r="C834" s="162"/>
      <c r="D834" s="136">
        <f>SUM(D833:D833)</f>
        <v>627950</v>
      </c>
      <c r="E834" s="352"/>
      <c r="F834" s="353"/>
      <c r="G834" s="164">
        <f>SUM(G833:G833)</f>
        <v>540812.98438525666</v>
      </c>
      <c r="H834" s="87"/>
      <c r="I834" s="89"/>
      <c r="J834" s="136">
        <f>SUM(J833:J833)</f>
        <v>0</v>
      </c>
      <c r="L834" s="2"/>
      <c r="M834" s="2"/>
      <c r="N834" s="2"/>
      <c r="O834" s="2"/>
    </row>
    <row r="835" spans="1:15" s="5" customFormat="1" ht="21" customHeight="1" x14ac:dyDescent="0.25">
      <c r="A835" s="580">
        <v>19</v>
      </c>
      <c r="B835" s="592" t="s">
        <v>259</v>
      </c>
      <c r="C835" s="165" t="s">
        <v>23</v>
      </c>
      <c r="D835" s="166">
        <v>5832000</v>
      </c>
      <c r="E835" s="335"/>
      <c r="F835" s="252"/>
      <c r="G835" s="167"/>
      <c r="H835" s="255"/>
      <c r="I835" s="255"/>
      <c r="J835" s="291"/>
      <c r="L835" s="7"/>
      <c r="M835" s="7"/>
      <c r="N835" s="7"/>
      <c r="O835" s="7"/>
    </row>
    <row r="836" spans="1:15" s="5" customFormat="1" ht="21" customHeight="1" x14ac:dyDescent="0.25">
      <c r="A836" s="583"/>
      <c r="B836" s="591"/>
      <c r="C836" s="182" t="s">
        <v>24</v>
      </c>
      <c r="D836" s="147">
        <v>6720000</v>
      </c>
      <c r="E836" s="331"/>
      <c r="F836" s="259"/>
      <c r="G836" s="183"/>
      <c r="H836" s="328"/>
      <c r="I836" s="328"/>
      <c r="J836" s="304"/>
      <c r="L836" s="7"/>
      <c r="M836" s="7"/>
      <c r="N836" s="7"/>
      <c r="O836" s="7"/>
    </row>
    <row r="837" spans="1:15" s="6" customFormat="1" ht="21" customHeight="1" outlineLevel="1" x14ac:dyDescent="0.25">
      <c r="A837" s="581"/>
      <c r="B837" s="593"/>
      <c r="C837" s="98" t="s">
        <v>11</v>
      </c>
      <c r="D837" s="97">
        <v>100000</v>
      </c>
      <c r="E837" s="332"/>
      <c r="F837" s="258"/>
      <c r="G837" s="168"/>
      <c r="H837" s="257"/>
      <c r="I837" s="257"/>
      <c r="J837" s="258"/>
      <c r="L837" s="2"/>
      <c r="M837" s="2"/>
      <c r="N837" s="2"/>
      <c r="O837" s="2"/>
    </row>
    <row r="838" spans="1:15" s="6" customFormat="1" ht="17.25" outlineLevel="1" thickBot="1" x14ac:dyDescent="0.3">
      <c r="A838" s="507" t="s">
        <v>27</v>
      </c>
      <c r="B838" s="508"/>
      <c r="C838" s="162"/>
      <c r="D838" s="136">
        <f>SUM(D835:D837)</f>
        <v>12652000</v>
      </c>
      <c r="E838" s="163"/>
      <c r="F838" s="157"/>
      <c r="G838" s="164">
        <f>SUM(G835:G837)</f>
        <v>0</v>
      </c>
      <c r="H838" s="87"/>
      <c r="I838" s="89"/>
      <c r="J838" s="136">
        <f>SUM(J835:J837)</f>
        <v>0</v>
      </c>
      <c r="L838" s="2"/>
      <c r="M838" s="2"/>
      <c r="N838" s="2"/>
      <c r="O838" s="2"/>
    </row>
    <row r="839" spans="1:15" s="5" customFormat="1" ht="22.5" customHeight="1" x14ac:dyDescent="0.25">
      <c r="A839" s="585">
        <v>20</v>
      </c>
      <c r="B839" s="587" t="s">
        <v>260</v>
      </c>
      <c r="C839" s="165" t="s">
        <v>23</v>
      </c>
      <c r="D839" s="166">
        <v>9085500</v>
      </c>
      <c r="E839" s="335"/>
      <c r="F839" s="252"/>
      <c r="G839" s="167"/>
      <c r="H839" s="255"/>
      <c r="I839" s="255"/>
      <c r="J839" s="252"/>
      <c r="L839" s="7"/>
      <c r="M839" s="7"/>
      <c r="N839" s="7"/>
      <c r="O839" s="7"/>
    </row>
    <row r="840" spans="1:15" s="6" customFormat="1" ht="22.5" customHeight="1" outlineLevel="1" x14ac:dyDescent="0.25">
      <c r="A840" s="586"/>
      <c r="B840" s="588"/>
      <c r="C840" s="98" t="s">
        <v>11</v>
      </c>
      <c r="D840" s="97">
        <v>100000</v>
      </c>
      <c r="E840" s="332"/>
      <c r="F840" s="258"/>
      <c r="G840" s="168"/>
      <c r="H840" s="257"/>
      <c r="I840" s="257"/>
      <c r="J840" s="258"/>
      <c r="L840" s="2"/>
      <c r="M840" s="2"/>
      <c r="N840" s="2"/>
      <c r="O840" s="2"/>
    </row>
    <row r="841" spans="1:15" s="6" customFormat="1" ht="17.25" outlineLevel="1" thickBot="1" x14ac:dyDescent="0.3">
      <c r="A841" s="507" t="s">
        <v>27</v>
      </c>
      <c r="B841" s="508"/>
      <c r="C841" s="162"/>
      <c r="D841" s="136">
        <f>SUM(D839:D840)</f>
        <v>9185500</v>
      </c>
      <c r="E841" s="163"/>
      <c r="F841" s="157"/>
      <c r="G841" s="164">
        <f>SUM(G839:G840)</f>
        <v>0</v>
      </c>
      <c r="H841" s="87"/>
      <c r="I841" s="89"/>
      <c r="J841" s="136">
        <f>SUM(J839:J840)</f>
        <v>0</v>
      </c>
      <c r="L841" s="2"/>
      <c r="M841" s="2"/>
      <c r="N841" s="2"/>
      <c r="O841" s="2"/>
    </row>
    <row r="842" spans="1:15" s="5" customFormat="1" ht="28.5" customHeight="1" x14ac:dyDescent="0.25">
      <c r="A842" s="580">
        <v>21</v>
      </c>
      <c r="B842" s="592" t="s">
        <v>261</v>
      </c>
      <c r="C842" s="165" t="s">
        <v>23</v>
      </c>
      <c r="D842" s="166">
        <v>2643000</v>
      </c>
      <c r="E842" s="335"/>
      <c r="F842" s="252"/>
      <c r="G842" s="167"/>
      <c r="H842" s="255"/>
      <c r="I842" s="255"/>
      <c r="J842" s="252"/>
      <c r="L842" s="7"/>
      <c r="M842" s="7"/>
      <c r="N842" s="7"/>
      <c r="O842" s="7"/>
    </row>
    <row r="843" spans="1:15" s="6" customFormat="1" ht="16.5" outlineLevel="1" x14ac:dyDescent="0.25">
      <c r="A843" s="581"/>
      <c r="B843" s="593"/>
      <c r="C843" s="98" t="s">
        <v>11</v>
      </c>
      <c r="D843" s="97">
        <v>100000</v>
      </c>
      <c r="E843" s="332"/>
      <c r="F843" s="258"/>
      <c r="G843" s="168"/>
      <c r="H843" s="257"/>
      <c r="I843" s="257"/>
      <c r="J843" s="258"/>
      <c r="L843" s="2"/>
      <c r="M843" s="2"/>
      <c r="N843" s="2"/>
      <c r="O843" s="2"/>
    </row>
    <row r="844" spans="1:15" s="6" customFormat="1" ht="17.25" outlineLevel="1" thickBot="1" x14ac:dyDescent="0.3">
      <c r="A844" s="507" t="s">
        <v>27</v>
      </c>
      <c r="B844" s="508"/>
      <c r="C844" s="162"/>
      <c r="D844" s="136">
        <f>SUM(D842:D843)</f>
        <v>2743000</v>
      </c>
      <c r="E844" s="163"/>
      <c r="F844" s="157"/>
      <c r="G844" s="164">
        <f>SUM(G842:G843)</f>
        <v>0</v>
      </c>
      <c r="H844" s="87"/>
      <c r="I844" s="89"/>
      <c r="J844" s="60">
        <f>J842+J843</f>
        <v>0</v>
      </c>
      <c r="L844" s="2"/>
      <c r="M844" s="2"/>
      <c r="N844" s="2"/>
      <c r="O844" s="2"/>
    </row>
    <row r="845" spans="1:15" s="5" customFormat="1" ht="32.25" customHeight="1" x14ac:dyDescent="0.25">
      <c r="A845" s="583">
        <v>22</v>
      </c>
      <c r="B845" s="498" t="s">
        <v>262</v>
      </c>
      <c r="C845" s="182" t="s">
        <v>23</v>
      </c>
      <c r="D845" s="147">
        <v>6043500</v>
      </c>
      <c r="E845" s="331"/>
      <c r="F845" s="259"/>
      <c r="G845" s="183"/>
      <c r="H845" s="328"/>
      <c r="I845" s="328"/>
      <c r="J845" s="259"/>
      <c r="L845" s="7"/>
      <c r="M845" s="7"/>
      <c r="N845" s="7"/>
      <c r="O845" s="7"/>
    </row>
    <row r="846" spans="1:15" s="6" customFormat="1" ht="16.5" outlineLevel="1" x14ac:dyDescent="0.25">
      <c r="A846" s="581"/>
      <c r="B846" s="582"/>
      <c r="C846" s="98" t="s">
        <v>11</v>
      </c>
      <c r="D846" s="97">
        <v>100000</v>
      </c>
      <c r="E846" s="332"/>
      <c r="F846" s="258"/>
      <c r="G846" s="168"/>
      <c r="H846" s="257"/>
      <c r="I846" s="257"/>
      <c r="J846" s="258"/>
      <c r="L846" s="2"/>
      <c r="M846" s="2"/>
      <c r="N846" s="2"/>
      <c r="O846" s="2"/>
    </row>
    <row r="847" spans="1:15" s="6" customFormat="1" ht="17.25" outlineLevel="1" thickBot="1" x14ac:dyDescent="0.3">
      <c r="A847" s="507" t="s">
        <v>27</v>
      </c>
      <c r="B847" s="508"/>
      <c r="C847" s="162"/>
      <c r="D847" s="136">
        <f>SUM(D845:D846)</f>
        <v>6143500</v>
      </c>
      <c r="E847" s="163"/>
      <c r="F847" s="157"/>
      <c r="G847" s="164">
        <f>SUM(G845:G846)</f>
        <v>0</v>
      </c>
      <c r="H847" s="87"/>
      <c r="I847" s="89"/>
      <c r="J847" s="136">
        <f t="shared" ref="J847" si="47">SUM(J845:J846)</f>
        <v>0</v>
      </c>
      <c r="L847" s="2"/>
      <c r="M847" s="2"/>
      <c r="N847" s="2"/>
      <c r="O847" s="2"/>
    </row>
    <row r="848" spans="1:15" s="5" customFormat="1" ht="17.25" customHeight="1" x14ac:dyDescent="0.25">
      <c r="A848" s="580">
        <v>23</v>
      </c>
      <c r="B848" s="584" t="s">
        <v>263</v>
      </c>
      <c r="C848" s="165" t="s">
        <v>12</v>
      </c>
      <c r="D848" s="166">
        <v>1292950</v>
      </c>
      <c r="E848" s="499" t="s">
        <v>487</v>
      </c>
      <c r="F848" s="502" t="s">
        <v>366</v>
      </c>
      <c r="G848" s="490">
        <v>8836180.749593446</v>
      </c>
      <c r="H848" s="493">
        <v>42994</v>
      </c>
      <c r="I848" s="255"/>
      <c r="J848" s="252"/>
      <c r="L848" s="7"/>
      <c r="M848" s="7"/>
      <c r="N848" s="7"/>
      <c r="O848" s="7"/>
    </row>
    <row r="849" spans="1:15" s="5" customFormat="1" ht="18.75" customHeight="1" x14ac:dyDescent="0.25">
      <c r="A849" s="583"/>
      <c r="B849" s="498"/>
      <c r="C849" s="182" t="s">
        <v>24</v>
      </c>
      <c r="D849" s="147">
        <v>6426000</v>
      </c>
      <c r="E849" s="500"/>
      <c r="F849" s="504"/>
      <c r="G849" s="492"/>
      <c r="H849" s="495"/>
      <c r="I849" s="328"/>
      <c r="J849" s="259"/>
      <c r="L849" s="7"/>
      <c r="M849" s="7"/>
      <c r="N849" s="7"/>
      <c r="O849" s="7"/>
    </row>
    <row r="850" spans="1:15" s="6" customFormat="1" ht="21" customHeight="1" outlineLevel="1" x14ac:dyDescent="0.25">
      <c r="A850" s="581"/>
      <c r="B850" s="582"/>
      <c r="C850" s="98" t="s">
        <v>23</v>
      </c>
      <c r="D850" s="97">
        <v>6607500</v>
      </c>
      <c r="E850" s="332" t="s">
        <v>525</v>
      </c>
      <c r="F850" s="258"/>
      <c r="G850" s="168"/>
      <c r="H850" s="257"/>
      <c r="I850" s="257"/>
      <c r="J850" s="258"/>
      <c r="L850" s="2"/>
      <c r="M850" s="2"/>
      <c r="N850" s="2"/>
      <c r="O850" s="2"/>
    </row>
    <row r="851" spans="1:15" s="6" customFormat="1" ht="18" customHeight="1" outlineLevel="1" x14ac:dyDescent="0.25">
      <c r="A851" s="581"/>
      <c r="B851" s="582"/>
      <c r="C851" s="98" t="s">
        <v>11</v>
      </c>
      <c r="D851" s="97">
        <v>100000</v>
      </c>
      <c r="E851" s="332"/>
      <c r="F851" s="258"/>
      <c r="G851" s="168"/>
      <c r="H851" s="257"/>
      <c r="I851" s="257"/>
      <c r="J851" s="258"/>
      <c r="L851" s="2"/>
      <c r="M851" s="2"/>
      <c r="N851" s="2"/>
      <c r="O851" s="2"/>
    </row>
    <row r="852" spans="1:15" s="6" customFormat="1" ht="17.25" outlineLevel="1" thickBot="1" x14ac:dyDescent="0.3">
      <c r="A852" s="507" t="s">
        <v>27</v>
      </c>
      <c r="B852" s="508"/>
      <c r="C852" s="162"/>
      <c r="D852" s="136">
        <f>SUM(D848:D851)</f>
        <v>14426450</v>
      </c>
      <c r="E852" s="163"/>
      <c r="F852" s="157"/>
      <c r="G852" s="164">
        <f>SUM(G848:G851)</f>
        <v>8836180.749593446</v>
      </c>
      <c r="H852" s="87"/>
      <c r="I852" s="89"/>
      <c r="J852" s="136">
        <f>SUM(J848:J851)</f>
        <v>0</v>
      </c>
      <c r="L852" s="2"/>
      <c r="M852" s="2"/>
      <c r="N852" s="2"/>
      <c r="O852" s="2"/>
    </row>
    <row r="853" spans="1:15" s="5" customFormat="1" ht="22.5" customHeight="1" x14ac:dyDescent="0.25">
      <c r="A853" s="580">
        <v>24</v>
      </c>
      <c r="B853" s="584" t="s">
        <v>264</v>
      </c>
      <c r="C853" s="165" t="s">
        <v>23</v>
      </c>
      <c r="D853" s="166">
        <v>8352000</v>
      </c>
      <c r="E853" s="499" t="s">
        <v>525</v>
      </c>
      <c r="F853" s="252"/>
      <c r="G853" s="167"/>
      <c r="H853" s="255"/>
      <c r="I853" s="255"/>
      <c r="J853" s="252"/>
      <c r="L853" s="7"/>
      <c r="M853" s="7"/>
      <c r="N853" s="7"/>
      <c r="O853" s="7"/>
    </row>
    <row r="854" spans="1:15" s="6" customFormat="1" ht="26.25" customHeight="1" outlineLevel="1" x14ac:dyDescent="0.25">
      <c r="A854" s="581"/>
      <c r="B854" s="582"/>
      <c r="C854" s="98" t="s">
        <v>11</v>
      </c>
      <c r="D854" s="97">
        <v>100000</v>
      </c>
      <c r="E854" s="500"/>
      <c r="F854" s="258"/>
      <c r="G854" s="168"/>
      <c r="H854" s="257"/>
      <c r="I854" s="266"/>
      <c r="J854" s="258"/>
      <c r="L854" s="2"/>
      <c r="M854" s="2"/>
      <c r="N854" s="2"/>
      <c r="O854" s="2"/>
    </row>
    <row r="855" spans="1:15" s="6" customFormat="1" ht="17.25" outlineLevel="1" thickBot="1" x14ac:dyDescent="0.3">
      <c r="A855" s="507" t="s">
        <v>27</v>
      </c>
      <c r="B855" s="508"/>
      <c r="C855" s="162"/>
      <c r="D855" s="136">
        <f>SUM(D853:D854)</f>
        <v>8452000</v>
      </c>
      <c r="E855" s="163"/>
      <c r="F855" s="157"/>
      <c r="G855" s="164">
        <f>SUM(G853:G854)</f>
        <v>0</v>
      </c>
      <c r="H855" s="87"/>
      <c r="I855" s="89"/>
      <c r="J855" s="136">
        <f>SUM(J853:J854)</f>
        <v>0</v>
      </c>
      <c r="L855" s="2"/>
      <c r="M855" s="2"/>
      <c r="N855" s="2"/>
      <c r="O855" s="2"/>
    </row>
    <row r="856" spans="1:15" s="5" customFormat="1" ht="16.5" x14ac:dyDescent="0.25">
      <c r="A856" s="580">
        <v>25</v>
      </c>
      <c r="B856" s="650" t="s">
        <v>265</v>
      </c>
      <c r="C856" s="165" t="s">
        <v>12</v>
      </c>
      <c r="D856" s="166">
        <v>1958900</v>
      </c>
      <c r="E856" s="499" t="s">
        <v>526</v>
      </c>
      <c r="F856" s="502" t="s">
        <v>391</v>
      </c>
      <c r="G856" s="490">
        <v>10710071.98</v>
      </c>
      <c r="H856" s="493">
        <v>42966</v>
      </c>
      <c r="I856" s="255"/>
      <c r="J856" s="252"/>
      <c r="L856" s="7"/>
      <c r="M856" s="7"/>
      <c r="N856" s="7"/>
      <c r="O856" s="7"/>
    </row>
    <row r="857" spans="1:15" s="5" customFormat="1" ht="16.5" x14ac:dyDescent="0.25">
      <c r="A857" s="583"/>
      <c r="B857" s="651"/>
      <c r="C857" s="182" t="s">
        <v>8</v>
      </c>
      <c r="D857" s="147">
        <v>5155000</v>
      </c>
      <c r="E857" s="501"/>
      <c r="F857" s="503"/>
      <c r="G857" s="491"/>
      <c r="H857" s="494"/>
      <c r="I857" s="328"/>
      <c r="J857" s="259"/>
      <c r="L857" s="7"/>
      <c r="M857" s="7"/>
      <c r="N857" s="7"/>
      <c r="O857" s="7"/>
    </row>
    <row r="858" spans="1:15" s="5" customFormat="1" ht="16.5" x14ac:dyDescent="0.25">
      <c r="A858" s="583"/>
      <c r="B858" s="651"/>
      <c r="C858" s="182" t="s">
        <v>9</v>
      </c>
      <c r="D858" s="147">
        <v>1340300</v>
      </c>
      <c r="E858" s="501"/>
      <c r="F858" s="503"/>
      <c r="G858" s="491"/>
      <c r="H858" s="494"/>
      <c r="I858" s="328"/>
      <c r="J858" s="259"/>
      <c r="L858" s="7"/>
      <c r="M858" s="7"/>
      <c r="N858" s="7"/>
      <c r="O858" s="7"/>
    </row>
    <row r="859" spans="1:15" s="5" customFormat="1" ht="16.5" x14ac:dyDescent="0.25">
      <c r="A859" s="583"/>
      <c r="B859" s="651"/>
      <c r="C859" s="182" t="s">
        <v>10</v>
      </c>
      <c r="D859" s="147">
        <v>927900</v>
      </c>
      <c r="E859" s="500"/>
      <c r="F859" s="504"/>
      <c r="G859" s="492"/>
      <c r="H859" s="495"/>
      <c r="I859" s="328"/>
      <c r="J859" s="259"/>
      <c r="L859" s="7"/>
      <c r="M859" s="7"/>
      <c r="N859" s="7"/>
      <c r="O859" s="7"/>
    </row>
    <row r="860" spans="1:15" s="6" customFormat="1" ht="17.25" outlineLevel="1" thickBot="1" x14ac:dyDescent="0.3">
      <c r="A860" s="507" t="s">
        <v>27</v>
      </c>
      <c r="B860" s="508"/>
      <c r="C860" s="162"/>
      <c r="D860" s="136">
        <f>SUM(D856:D859)</f>
        <v>9382100</v>
      </c>
      <c r="E860" s="163"/>
      <c r="F860" s="157"/>
      <c r="G860" s="164">
        <f>SUM(G856:G859)</f>
        <v>10710071.98</v>
      </c>
      <c r="H860" s="87"/>
      <c r="I860" s="89"/>
      <c r="J860" s="136">
        <f>SUM(J856:J859)</f>
        <v>0</v>
      </c>
      <c r="L860" s="2"/>
      <c r="M860" s="2"/>
      <c r="N860" s="2"/>
      <c r="O860" s="2"/>
    </row>
    <row r="861" spans="1:15" s="5" customFormat="1" ht="15.75" customHeight="1" x14ac:dyDescent="0.25">
      <c r="A861" s="585">
        <v>26</v>
      </c>
      <c r="B861" s="587" t="s">
        <v>266</v>
      </c>
      <c r="C861" s="165" t="s">
        <v>12</v>
      </c>
      <c r="D861" s="166">
        <v>3960550</v>
      </c>
      <c r="E861" s="499" t="s">
        <v>526</v>
      </c>
      <c r="F861" s="502" t="s">
        <v>391</v>
      </c>
      <c r="G861" s="490">
        <v>14473578.859999999</v>
      </c>
      <c r="H861" s="493">
        <v>42988</v>
      </c>
      <c r="I861" s="255"/>
      <c r="J861" s="252"/>
      <c r="L861" s="7"/>
      <c r="M861" s="7"/>
      <c r="N861" s="7"/>
      <c r="O861" s="7"/>
    </row>
    <row r="862" spans="1:15" s="5" customFormat="1" ht="16.5" x14ac:dyDescent="0.25">
      <c r="A862" s="586"/>
      <c r="B862" s="588"/>
      <c r="C862" s="182" t="s">
        <v>8</v>
      </c>
      <c r="D862" s="147">
        <v>10422500</v>
      </c>
      <c r="E862" s="501"/>
      <c r="F862" s="503"/>
      <c r="G862" s="491"/>
      <c r="H862" s="494"/>
      <c r="I862" s="328"/>
      <c r="J862" s="259"/>
      <c r="L862" s="7"/>
      <c r="M862" s="7"/>
      <c r="N862" s="7"/>
      <c r="O862" s="7"/>
    </row>
    <row r="863" spans="1:15" s="5" customFormat="1" ht="16.5" x14ac:dyDescent="0.25">
      <c r="A863" s="586"/>
      <c r="B863" s="588"/>
      <c r="C863" s="182" t="s">
        <v>9</v>
      </c>
      <c r="D863" s="147">
        <v>2709850</v>
      </c>
      <c r="E863" s="501"/>
      <c r="F863" s="503"/>
      <c r="G863" s="491"/>
      <c r="H863" s="494"/>
      <c r="I863" s="328"/>
      <c r="J863" s="259"/>
      <c r="L863" s="7"/>
      <c r="M863" s="7"/>
      <c r="N863" s="7"/>
      <c r="O863" s="7"/>
    </row>
    <row r="864" spans="1:15" s="6" customFormat="1" ht="18" customHeight="1" outlineLevel="1" x14ac:dyDescent="0.25">
      <c r="A864" s="586"/>
      <c r="B864" s="588"/>
      <c r="C864" s="182" t="s">
        <v>10</v>
      </c>
      <c r="D864" s="97">
        <v>1876050</v>
      </c>
      <c r="E864" s="500"/>
      <c r="F864" s="504"/>
      <c r="G864" s="492"/>
      <c r="H864" s="495"/>
      <c r="I864" s="257"/>
      <c r="J864" s="258"/>
      <c r="L864" s="2"/>
      <c r="M864" s="2"/>
      <c r="N864" s="2"/>
      <c r="O864" s="2"/>
    </row>
    <row r="865" spans="1:15" s="6" customFormat="1" ht="17.25" outlineLevel="1" thickBot="1" x14ac:dyDescent="0.3">
      <c r="A865" s="535" t="s">
        <v>27</v>
      </c>
      <c r="B865" s="536"/>
      <c r="C865" s="162"/>
      <c r="D865" s="136">
        <f>SUM(D861:D864)</f>
        <v>18968950</v>
      </c>
      <c r="E865" s="169"/>
      <c r="F865" s="88"/>
      <c r="G865" s="164">
        <f>SUM(G861:G864)</f>
        <v>14473578.859999999</v>
      </c>
      <c r="H865" s="86"/>
      <c r="I865" s="84"/>
      <c r="J865" s="136">
        <f>SUM(J861:J864)</f>
        <v>0</v>
      </c>
      <c r="L865" s="2"/>
      <c r="M865" s="2"/>
      <c r="N865" s="2"/>
      <c r="O865" s="2"/>
    </row>
    <row r="866" spans="1:15" s="5" customFormat="1" ht="16.5" x14ac:dyDescent="0.25">
      <c r="A866" s="585">
        <v>27</v>
      </c>
      <c r="B866" s="587" t="s">
        <v>267</v>
      </c>
      <c r="C866" s="182" t="s">
        <v>8</v>
      </c>
      <c r="D866" s="166">
        <v>7752500</v>
      </c>
      <c r="E866" s="499" t="s">
        <v>526</v>
      </c>
      <c r="F866" s="502" t="s">
        <v>391</v>
      </c>
      <c r="G866" s="490">
        <v>12913425.210000001</v>
      </c>
      <c r="H866" s="493">
        <v>42980</v>
      </c>
      <c r="I866" s="255"/>
      <c r="J866" s="252"/>
      <c r="L866" s="7"/>
      <c r="M866" s="7"/>
      <c r="N866" s="7"/>
      <c r="O866" s="7"/>
    </row>
    <row r="867" spans="1:15" s="5" customFormat="1" ht="16.5" x14ac:dyDescent="0.25">
      <c r="A867" s="586"/>
      <c r="B867" s="588"/>
      <c r="C867" s="182" t="s">
        <v>9</v>
      </c>
      <c r="D867" s="147">
        <v>2015650</v>
      </c>
      <c r="E867" s="501"/>
      <c r="F867" s="503"/>
      <c r="G867" s="491"/>
      <c r="H867" s="494"/>
      <c r="I867" s="328"/>
      <c r="J867" s="259"/>
      <c r="L867" s="7"/>
      <c r="M867" s="7"/>
      <c r="N867" s="7"/>
      <c r="O867" s="7"/>
    </row>
    <row r="868" spans="1:15" s="6" customFormat="1" ht="18" customHeight="1" outlineLevel="1" x14ac:dyDescent="0.25">
      <c r="A868" s="586"/>
      <c r="B868" s="588"/>
      <c r="C868" s="182" t="s">
        <v>10</v>
      </c>
      <c r="D868" s="97">
        <v>1395450</v>
      </c>
      <c r="E868" s="500"/>
      <c r="F868" s="504"/>
      <c r="G868" s="492"/>
      <c r="H868" s="495"/>
      <c r="I868" s="257"/>
      <c r="J868" s="258"/>
      <c r="L868" s="2"/>
      <c r="M868" s="2"/>
      <c r="N868" s="2"/>
      <c r="O868" s="2"/>
    </row>
    <row r="869" spans="1:15" s="6" customFormat="1" ht="17.25" outlineLevel="1" thickBot="1" x14ac:dyDescent="0.3">
      <c r="A869" s="507" t="s">
        <v>27</v>
      </c>
      <c r="B869" s="508"/>
      <c r="C869" s="162"/>
      <c r="D869" s="136">
        <f>SUM(D866:D868)</f>
        <v>11163600</v>
      </c>
      <c r="E869" s="163"/>
      <c r="F869" s="157"/>
      <c r="G869" s="164">
        <f>SUM(G866:G868)</f>
        <v>12913425.210000001</v>
      </c>
      <c r="H869" s="87"/>
      <c r="I869" s="89"/>
      <c r="J869" s="136">
        <f>SUM(J866:J868)</f>
        <v>0</v>
      </c>
      <c r="L869" s="2"/>
      <c r="M869" s="2"/>
      <c r="N869" s="2"/>
      <c r="O869" s="2"/>
    </row>
    <row r="870" spans="1:15" s="5" customFormat="1" ht="18" customHeight="1" x14ac:dyDescent="0.25">
      <c r="A870" s="585">
        <v>28</v>
      </c>
      <c r="B870" s="587" t="s">
        <v>268</v>
      </c>
      <c r="C870" s="165" t="s">
        <v>23</v>
      </c>
      <c r="D870" s="166">
        <v>10620000</v>
      </c>
      <c r="E870" s="335"/>
      <c r="F870" s="252"/>
      <c r="G870" s="167"/>
      <c r="H870" s="255"/>
      <c r="I870" s="255"/>
      <c r="J870" s="252"/>
      <c r="L870" s="7"/>
      <c r="M870" s="7"/>
      <c r="N870" s="7"/>
      <c r="O870" s="7"/>
    </row>
    <row r="871" spans="1:15" s="6" customFormat="1" ht="18.75" customHeight="1" outlineLevel="1" x14ac:dyDescent="0.25">
      <c r="A871" s="586"/>
      <c r="B871" s="588"/>
      <c r="C871" s="98" t="s">
        <v>11</v>
      </c>
      <c r="D871" s="97">
        <v>100000</v>
      </c>
      <c r="E871" s="332"/>
      <c r="F871" s="258"/>
      <c r="G871" s="168"/>
      <c r="H871" s="257"/>
      <c r="I871" s="257"/>
      <c r="J871" s="258"/>
      <c r="L871" s="2"/>
      <c r="M871" s="2"/>
      <c r="N871" s="2"/>
      <c r="O871" s="2"/>
    </row>
    <row r="872" spans="1:15" s="6" customFormat="1" ht="17.25" outlineLevel="1" thickBot="1" x14ac:dyDescent="0.3">
      <c r="A872" s="507" t="s">
        <v>27</v>
      </c>
      <c r="B872" s="508"/>
      <c r="C872" s="162"/>
      <c r="D872" s="136">
        <f>SUM(D870:D871)</f>
        <v>10720000</v>
      </c>
      <c r="E872" s="163"/>
      <c r="F872" s="157"/>
      <c r="G872" s="164">
        <f>SUM(G870:G871)</f>
        <v>0</v>
      </c>
      <c r="H872" s="87"/>
      <c r="I872" s="89"/>
      <c r="J872" s="136">
        <f>SUM(J870:J871)</f>
        <v>0</v>
      </c>
      <c r="L872" s="2"/>
      <c r="M872" s="2"/>
      <c r="N872" s="2"/>
      <c r="O872" s="2"/>
    </row>
    <row r="873" spans="1:15" s="5" customFormat="1" ht="24.75" customHeight="1" x14ac:dyDescent="0.25">
      <c r="A873" s="318">
        <v>29</v>
      </c>
      <c r="B873" s="319" t="s">
        <v>269</v>
      </c>
      <c r="C873" s="165" t="s">
        <v>23</v>
      </c>
      <c r="D873" s="166">
        <v>8611200</v>
      </c>
      <c r="E873" s="335"/>
      <c r="F873" s="252"/>
      <c r="G873" s="167"/>
      <c r="H873" s="255"/>
      <c r="I873" s="255"/>
      <c r="J873" s="252"/>
      <c r="L873" s="7"/>
      <c r="M873" s="7"/>
      <c r="N873" s="7"/>
      <c r="O873" s="7"/>
    </row>
    <row r="874" spans="1:15" s="6" customFormat="1" ht="17.25" outlineLevel="1" thickBot="1" x14ac:dyDescent="0.3">
      <c r="A874" s="507" t="s">
        <v>27</v>
      </c>
      <c r="B874" s="508"/>
      <c r="C874" s="162"/>
      <c r="D874" s="136">
        <f>SUM(D873:D873)</f>
        <v>8611200</v>
      </c>
      <c r="E874" s="163"/>
      <c r="F874" s="157"/>
      <c r="G874" s="164">
        <f>SUM(G873:G873)</f>
        <v>0</v>
      </c>
      <c r="H874" s="87"/>
      <c r="I874" s="89"/>
      <c r="J874" s="136">
        <f>SUM(J873:J873)</f>
        <v>0</v>
      </c>
      <c r="L874" s="2"/>
      <c r="M874" s="2"/>
      <c r="N874" s="2"/>
      <c r="O874" s="2"/>
    </row>
    <row r="875" spans="1:15" s="5" customFormat="1" ht="21" customHeight="1" x14ac:dyDescent="0.25">
      <c r="A875" s="318">
        <v>30</v>
      </c>
      <c r="B875" s="319" t="s">
        <v>270</v>
      </c>
      <c r="C875" s="165" t="s">
        <v>23</v>
      </c>
      <c r="D875" s="166">
        <v>8572200</v>
      </c>
      <c r="E875" s="335"/>
      <c r="F875" s="252"/>
      <c r="G875" s="167"/>
      <c r="H875" s="255"/>
      <c r="I875" s="255"/>
      <c r="J875" s="252"/>
      <c r="L875" s="7"/>
      <c r="M875" s="7"/>
      <c r="N875" s="7"/>
      <c r="O875" s="7"/>
    </row>
    <row r="876" spans="1:15" s="6" customFormat="1" ht="17.25" outlineLevel="1" thickBot="1" x14ac:dyDescent="0.3">
      <c r="A876" s="507" t="s">
        <v>27</v>
      </c>
      <c r="B876" s="508"/>
      <c r="C876" s="162"/>
      <c r="D876" s="136">
        <f>SUM(D875:D875)</f>
        <v>8572200</v>
      </c>
      <c r="E876" s="163"/>
      <c r="F876" s="157"/>
      <c r="G876" s="164">
        <f>SUM(G875:G875)</f>
        <v>0</v>
      </c>
      <c r="H876" s="87"/>
      <c r="I876" s="89"/>
      <c r="J876" s="136">
        <f>SUM(J875:J875)</f>
        <v>0</v>
      </c>
      <c r="L876" s="2"/>
      <c r="M876" s="2"/>
      <c r="N876" s="2"/>
      <c r="O876" s="2"/>
    </row>
    <row r="877" spans="1:15" s="5" customFormat="1" ht="33" customHeight="1" x14ac:dyDescent="0.25">
      <c r="A877" s="318">
        <v>31</v>
      </c>
      <c r="B877" s="319" t="s">
        <v>271</v>
      </c>
      <c r="C877" s="165" t="s">
        <v>23</v>
      </c>
      <c r="D877" s="166">
        <v>4931060</v>
      </c>
      <c r="E877" s="335" t="s">
        <v>527</v>
      </c>
      <c r="F877" s="252"/>
      <c r="G877" s="167"/>
      <c r="H877" s="255"/>
      <c r="I877" s="255"/>
      <c r="J877" s="252"/>
      <c r="L877" s="7"/>
      <c r="M877" s="7"/>
      <c r="N877" s="7"/>
      <c r="O877" s="7"/>
    </row>
    <row r="878" spans="1:15" s="6" customFormat="1" ht="17.25" outlineLevel="1" thickBot="1" x14ac:dyDescent="0.3">
      <c r="A878" s="507" t="s">
        <v>27</v>
      </c>
      <c r="B878" s="508"/>
      <c r="C878" s="162"/>
      <c r="D878" s="136">
        <f>SUM(D877:D877)</f>
        <v>4931060</v>
      </c>
      <c r="E878" s="163"/>
      <c r="F878" s="157"/>
      <c r="G878" s="164">
        <f>SUM(G877:G877)</f>
        <v>0</v>
      </c>
      <c r="H878" s="87"/>
      <c r="I878" s="89"/>
      <c r="J878" s="136">
        <f>SUM(J877:J877)</f>
        <v>0</v>
      </c>
      <c r="L878" s="2"/>
      <c r="M878" s="2"/>
      <c r="N878" s="2"/>
      <c r="O878" s="2"/>
    </row>
    <row r="879" spans="1:15" s="5" customFormat="1" ht="24" customHeight="1" x14ac:dyDescent="0.25">
      <c r="A879" s="318">
        <v>32</v>
      </c>
      <c r="B879" s="319" t="s">
        <v>272</v>
      </c>
      <c r="C879" s="165" t="s">
        <v>23</v>
      </c>
      <c r="D879" s="166">
        <v>5266950</v>
      </c>
      <c r="E879" s="335"/>
      <c r="F879" s="252"/>
      <c r="G879" s="167"/>
      <c r="H879" s="255"/>
      <c r="I879" s="255"/>
      <c r="J879" s="252"/>
      <c r="L879" s="7"/>
      <c r="M879" s="7"/>
      <c r="N879" s="7"/>
      <c r="O879" s="7"/>
    </row>
    <row r="880" spans="1:15" s="6" customFormat="1" ht="17.25" outlineLevel="1" thickBot="1" x14ac:dyDescent="0.3">
      <c r="A880" s="535" t="s">
        <v>27</v>
      </c>
      <c r="B880" s="536"/>
      <c r="C880" s="162"/>
      <c r="D880" s="136">
        <f>SUM(D879:D879)</f>
        <v>5266950</v>
      </c>
      <c r="E880" s="169"/>
      <c r="F880" s="88"/>
      <c r="G880" s="164">
        <f>SUM(G879:G879)</f>
        <v>0</v>
      </c>
      <c r="H880" s="86"/>
      <c r="I880" s="84"/>
      <c r="J880" s="136">
        <f>SUM(J879:J879)</f>
        <v>0</v>
      </c>
      <c r="L880" s="2"/>
      <c r="M880" s="2"/>
      <c r="N880" s="2"/>
      <c r="O880" s="2"/>
    </row>
    <row r="881" spans="1:15" s="5" customFormat="1" ht="16.5" customHeight="1" x14ac:dyDescent="0.25">
      <c r="A881" s="580">
        <v>33</v>
      </c>
      <c r="B881" s="592" t="s">
        <v>273</v>
      </c>
      <c r="C881" s="182" t="s">
        <v>8</v>
      </c>
      <c r="D881" s="166">
        <v>2807500</v>
      </c>
      <c r="E881" s="499" t="s">
        <v>526</v>
      </c>
      <c r="F881" s="502" t="s">
        <v>391</v>
      </c>
      <c r="G881" s="490">
        <v>2934332.34</v>
      </c>
      <c r="H881" s="493">
        <v>42960</v>
      </c>
      <c r="I881" s="255"/>
      <c r="J881" s="252"/>
      <c r="L881" s="7"/>
      <c r="M881" s="7"/>
      <c r="N881" s="7"/>
      <c r="O881" s="7"/>
    </row>
    <row r="882" spans="1:15" s="5" customFormat="1" ht="15.75" customHeight="1" x14ac:dyDescent="0.25">
      <c r="A882" s="583"/>
      <c r="B882" s="591"/>
      <c r="C882" s="182" t="s">
        <v>9</v>
      </c>
      <c r="D882" s="147">
        <v>729950</v>
      </c>
      <c r="E882" s="501"/>
      <c r="F882" s="503"/>
      <c r="G882" s="491"/>
      <c r="H882" s="494"/>
      <c r="I882" s="328"/>
      <c r="J882" s="259"/>
      <c r="L882" s="7"/>
      <c r="M882" s="7"/>
      <c r="N882" s="7"/>
      <c r="O882" s="7"/>
    </row>
    <row r="883" spans="1:15" s="6" customFormat="1" ht="16.5" customHeight="1" outlineLevel="1" x14ac:dyDescent="0.25">
      <c r="A883" s="581"/>
      <c r="B883" s="593"/>
      <c r="C883" s="182" t="s">
        <v>10</v>
      </c>
      <c r="D883" s="97">
        <v>505350</v>
      </c>
      <c r="E883" s="500"/>
      <c r="F883" s="504"/>
      <c r="G883" s="492"/>
      <c r="H883" s="495"/>
      <c r="I883" s="257"/>
      <c r="J883" s="258"/>
      <c r="L883" s="2"/>
      <c r="M883" s="2"/>
      <c r="N883" s="2"/>
      <c r="O883" s="2"/>
    </row>
    <row r="884" spans="1:15" s="6" customFormat="1" ht="17.25" outlineLevel="1" thickBot="1" x14ac:dyDescent="0.3">
      <c r="A884" s="507" t="s">
        <v>27</v>
      </c>
      <c r="B884" s="508"/>
      <c r="C884" s="162"/>
      <c r="D884" s="136">
        <f>SUM(D881:D883)</f>
        <v>4042800</v>
      </c>
      <c r="E884" s="163"/>
      <c r="F884" s="157"/>
      <c r="G884" s="164">
        <f>SUM(G881:G883)</f>
        <v>2934332.34</v>
      </c>
      <c r="H884" s="87"/>
      <c r="I884" s="89"/>
      <c r="J884" s="136">
        <f>SUM(J881:J883)</f>
        <v>0</v>
      </c>
      <c r="L884" s="2"/>
      <c r="M884" s="2"/>
      <c r="N884" s="2"/>
      <c r="O884" s="2"/>
    </row>
    <row r="885" spans="1:15" s="5" customFormat="1" ht="21" customHeight="1" x14ac:dyDescent="0.25">
      <c r="A885" s="318">
        <v>34</v>
      </c>
      <c r="B885" s="320" t="s">
        <v>274</v>
      </c>
      <c r="C885" s="166" t="s">
        <v>23</v>
      </c>
      <c r="D885" s="97">
        <v>4746373</v>
      </c>
      <c r="E885" s="348" t="s">
        <v>528</v>
      </c>
      <c r="F885" s="272"/>
      <c r="G885" s="167"/>
      <c r="H885" s="255"/>
      <c r="I885" s="255"/>
      <c r="J885" s="252"/>
      <c r="L885" s="7"/>
      <c r="M885" s="7"/>
      <c r="N885" s="7"/>
      <c r="O885" s="7"/>
    </row>
    <row r="886" spans="1:15" s="6" customFormat="1" ht="17.25" outlineLevel="1" thickBot="1" x14ac:dyDescent="0.3">
      <c r="A886" s="507" t="s">
        <v>27</v>
      </c>
      <c r="B886" s="508"/>
      <c r="C886" s="137"/>
      <c r="D886" s="136">
        <f>SUM(D885:D885)</f>
        <v>4746373</v>
      </c>
      <c r="E886" s="163"/>
      <c r="F886" s="157"/>
      <c r="G886" s="164">
        <f>SUM(G885:G885)</f>
        <v>0</v>
      </c>
      <c r="H886" s="87"/>
      <c r="I886" s="89"/>
      <c r="J886" s="136">
        <f>SUM(J885:J885)</f>
        <v>0</v>
      </c>
      <c r="L886" s="2"/>
      <c r="M886" s="2"/>
      <c r="N886" s="2"/>
      <c r="O886" s="2"/>
    </row>
    <row r="887" spans="1:15" s="5" customFormat="1" ht="16.5" customHeight="1" x14ac:dyDescent="0.25">
      <c r="A887" s="585">
        <v>35</v>
      </c>
      <c r="B887" s="587" t="s">
        <v>275</v>
      </c>
      <c r="C887" s="165" t="s">
        <v>12</v>
      </c>
      <c r="D887" s="166">
        <v>651700</v>
      </c>
      <c r="E887" s="499" t="s">
        <v>474</v>
      </c>
      <c r="F887" s="502" t="s">
        <v>461</v>
      </c>
      <c r="G887" s="490">
        <v>1981901.434748305</v>
      </c>
      <c r="H887" s="493">
        <v>42946</v>
      </c>
      <c r="I887" s="255"/>
      <c r="J887" s="252"/>
      <c r="L887" s="7"/>
      <c r="M887" s="7"/>
      <c r="N887" s="7"/>
      <c r="O887" s="7"/>
    </row>
    <row r="888" spans="1:15" s="5" customFormat="1" ht="16.5" x14ac:dyDescent="0.25">
      <c r="A888" s="586"/>
      <c r="B888" s="588"/>
      <c r="C888" s="182" t="s">
        <v>8</v>
      </c>
      <c r="D888" s="147">
        <v>1715000</v>
      </c>
      <c r="E888" s="501"/>
      <c r="F888" s="503"/>
      <c r="G888" s="491"/>
      <c r="H888" s="494"/>
      <c r="I888" s="328"/>
      <c r="J888" s="259"/>
      <c r="L888" s="7"/>
      <c r="M888" s="7"/>
      <c r="N888" s="7"/>
      <c r="O888" s="7"/>
    </row>
    <row r="889" spans="1:15" s="5" customFormat="1" ht="16.5" x14ac:dyDescent="0.25">
      <c r="A889" s="586"/>
      <c r="B889" s="588"/>
      <c r="C889" s="182" t="s">
        <v>9</v>
      </c>
      <c r="D889" s="147">
        <v>445900</v>
      </c>
      <c r="E889" s="501"/>
      <c r="F889" s="503"/>
      <c r="G889" s="491"/>
      <c r="H889" s="494"/>
      <c r="I889" s="328"/>
      <c r="J889" s="259"/>
      <c r="L889" s="7"/>
      <c r="M889" s="7"/>
      <c r="N889" s="7"/>
      <c r="O889" s="7"/>
    </row>
    <row r="890" spans="1:15" s="6" customFormat="1" ht="16.5" customHeight="1" x14ac:dyDescent="0.25">
      <c r="A890" s="586"/>
      <c r="B890" s="588"/>
      <c r="C890" s="182" t="s">
        <v>10</v>
      </c>
      <c r="D890" s="97">
        <v>308700</v>
      </c>
      <c r="E890" s="500"/>
      <c r="F890" s="504"/>
      <c r="G890" s="492"/>
      <c r="H890" s="495"/>
      <c r="I890" s="257"/>
      <c r="J890" s="258"/>
      <c r="L890" s="2"/>
      <c r="M890" s="2"/>
      <c r="N890" s="2"/>
      <c r="O890" s="2"/>
    </row>
    <row r="891" spans="1:15" s="6" customFormat="1" ht="17.25" thickBot="1" x14ac:dyDescent="0.3">
      <c r="A891" s="507" t="s">
        <v>27</v>
      </c>
      <c r="B891" s="508"/>
      <c r="C891" s="162"/>
      <c r="D891" s="136">
        <f>SUM(D887:D890)</f>
        <v>3121300</v>
      </c>
      <c r="E891" s="163"/>
      <c r="F891" s="157"/>
      <c r="G891" s="164">
        <f>SUM(G887:G890)</f>
        <v>1981901.434748305</v>
      </c>
      <c r="H891" s="230"/>
      <c r="I891" s="89"/>
      <c r="J891" s="136">
        <f>SUM(J887:J890)</f>
        <v>0</v>
      </c>
      <c r="L891" s="2"/>
      <c r="M891" s="2"/>
      <c r="N891" s="2"/>
      <c r="O891" s="2"/>
    </row>
    <row r="892" spans="1:15" s="5" customFormat="1" ht="14.25" customHeight="1" x14ac:dyDescent="0.25">
      <c r="A892" s="601">
        <v>36</v>
      </c>
      <c r="B892" s="591" t="s">
        <v>276</v>
      </c>
      <c r="C892" s="182" t="s">
        <v>12</v>
      </c>
      <c r="D892" s="147">
        <v>651700</v>
      </c>
      <c r="E892" s="499" t="s">
        <v>474</v>
      </c>
      <c r="F892" s="502" t="s">
        <v>461</v>
      </c>
      <c r="G892" s="490">
        <v>4401098.5652516978</v>
      </c>
      <c r="H892" s="493">
        <v>42949</v>
      </c>
      <c r="I892" s="328"/>
      <c r="J892" s="259"/>
      <c r="L892" s="7"/>
      <c r="M892" s="7"/>
      <c r="N892" s="7"/>
      <c r="O892" s="7"/>
    </row>
    <row r="893" spans="1:15" s="6" customFormat="1" ht="16.5" x14ac:dyDescent="0.25">
      <c r="A893" s="600"/>
      <c r="B893" s="593"/>
      <c r="C893" s="182" t="s">
        <v>8</v>
      </c>
      <c r="D893" s="97">
        <v>1715000</v>
      </c>
      <c r="E893" s="501"/>
      <c r="F893" s="503"/>
      <c r="G893" s="491"/>
      <c r="H893" s="494"/>
      <c r="I893" s="257"/>
      <c r="J893" s="258"/>
      <c r="L893" s="2"/>
      <c r="M893" s="2"/>
      <c r="N893" s="2"/>
      <c r="O893" s="2"/>
    </row>
    <row r="894" spans="1:15" s="6" customFormat="1" ht="16.5" x14ac:dyDescent="0.25">
      <c r="A894" s="600"/>
      <c r="B894" s="593"/>
      <c r="C894" s="182" t="s">
        <v>9</v>
      </c>
      <c r="D894" s="97">
        <v>445900</v>
      </c>
      <c r="E894" s="501"/>
      <c r="F894" s="503"/>
      <c r="G894" s="491"/>
      <c r="H894" s="494"/>
      <c r="I894" s="257"/>
      <c r="J894" s="258"/>
      <c r="L894" s="2"/>
      <c r="M894" s="2"/>
      <c r="N894" s="2"/>
      <c r="O894" s="2"/>
    </row>
    <row r="895" spans="1:15" s="6" customFormat="1" ht="16.5" x14ac:dyDescent="0.25">
      <c r="A895" s="600"/>
      <c r="B895" s="593"/>
      <c r="C895" s="182" t="s">
        <v>10</v>
      </c>
      <c r="D895" s="97">
        <v>308700</v>
      </c>
      <c r="E895" s="501"/>
      <c r="F895" s="503"/>
      <c r="G895" s="491"/>
      <c r="H895" s="494"/>
      <c r="I895" s="257"/>
      <c r="J895" s="258"/>
      <c r="L895" s="2"/>
      <c r="M895" s="2"/>
      <c r="N895" s="2"/>
      <c r="O895" s="2"/>
    </row>
    <row r="896" spans="1:15" s="9" customFormat="1" ht="16.5" outlineLevel="1" x14ac:dyDescent="0.25">
      <c r="A896" s="600"/>
      <c r="B896" s="593"/>
      <c r="C896" s="98" t="s">
        <v>23</v>
      </c>
      <c r="D896" s="97">
        <v>3344250</v>
      </c>
      <c r="E896" s="500"/>
      <c r="F896" s="504"/>
      <c r="G896" s="492"/>
      <c r="H896" s="495"/>
      <c r="I896" s="257"/>
      <c r="J896" s="258"/>
      <c r="L896" s="2"/>
      <c r="M896" s="2"/>
      <c r="N896" s="2"/>
      <c r="O896" s="2"/>
    </row>
    <row r="897" spans="1:15" s="6" customFormat="1" ht="17.25" thickBot="1" x14ac:dyDescent="0.3">
      <c r="A897" s="508"/>
      <c r="B897" s="508"/>
      <c r="C897" s="162"/>
      <c r="D897" s="136">
        <f>SUM(D892:D896)</f>
        <v>6465550</v>
      </c>
      <c r="E897" s="163"/>
      <c r="F897" s="157"/>
      <c r="G897" s="136">
        <f>SUM(G892:G893)</f>
        <v>4401098.5652516978</v>
      </c>
      <c r="H897" s="230"/>
      <c r="I897" s="89"/>
      <c r="J897" s="136">
        <f>SUM(J892:J893)</f>
        <v>0</v>
      </c>
      <c r="L897" s="2"/>
      <c r="M897" s="2"/>
      <c r="N897" s="2"/>
      <c r="O897" s="2"/>
    </row>
    <row r="898" spans="1:15" s="5" customFormat="1" ht="22.5" customHeight="1" x14ac:dyDescent="0.25">
      <c r="A898" s="606">
        <v>37</v>
      </c>
      <c r="B898" s="496" t="s">
        <v>277</v>
      </c>
      <c r="C898" s="182" t="s">
        <v>23</v>
      </c>
      <c r="D898" s="147">
        <v>3232120</v>
      </c>
      <c r="E898" s="499" t="s">
        <v>484</v>
      </c>
      <c r="F898" s="502" t="s">
        <v>459</v>
      </c>
      <c r="G898" s="490">
        <v>7702257.8444353724</v>
      </c>
      <c r="H898" s="493" t="s">
        <v>460</v>
      </c>
      <c r="I898" s="328"/>
      <c r="J898" s="259"/>
      <c r="L898" s="7"/>
      <c r="M898" s="7"/>
      <c r="N898" s="7"/>
      <c r="O898" s="7"/>
    </row>
    <row r="899" spans="1:15" s="5" customFormat="1" ht="22.5" customHeight="1" x14ac:dyDescent="0.25">
      <c r="A899" s="601"/>
      <c r="B899" s="498"/>
      <c r="C899" s="357" t="s">
        <v>24</v>
      </c>
      <c r="D899" s="358">
        <v>8568000</v>
      </c>
      <c r="E899" s="500"/>
      <c r="F899" s="504"/>
      <c r="G899" s="492"/>
      <c r="H899" s="495"/>
      <c r="I899" s="278"/>
      <c r="J899" s="279"/>
      <c r="L899" s="7"/>
      <c r="M899" s="7"/>
      <c r="N899" s="7"/>
      <c r="O899" s="7"/>
    </row>
    <row r="900" spans="1:15" s="6" customFormat="1" ht="17.25" thickBot="1" x14ac:dyDescent="0.3">
      <c r="A900" s="508" t="s">
        <v>27</v>
      </c>
      <c r="B900" s="508"/>
      <c r="C900" s="162"/>
      <c r="D900" s="136">
        <f>SUM(D898:D899)</f>
        <v>11800120</v>
      </c>
      <c r="E900" s="163"/>
      <c r="F900" s="157"/>
      <c r="G900" s="136">
        <f>SUM(G898:G898)</f>
        <v>7702257.8444353724</v>
      </c>
      <c r="H900" s="230"/>
      <c r="I900" s="89"/>
      <c r="J900" s="136">
        <f>SUM(J898:J898)</f>
        <v>0</v>
      </c>
      <c r="L900" s="2"/>
      <c r="M900" s="2"/>
      <c r="N900" s="2"/>
      <c r="O900" s="2"/>
    </row>
    <row r="901" spans="1:15" s="5" customFormat="1" ht="16.5" x14ac:dyDescent="0.25">
      <c r="A901" s="349">
        <v>38</v>
      </c>
      <c r="B901" s="316" t="s">
        <v>278</v>
      </c>
      <c r="C901" s="182" t="s">
        <v>23</v>
      </c>
      <c r="D901" s="147">
        <v>3410550</v>
      </c>
      <c r="E901" s="453" t="s">
        <v>529</v>
      </c>
      <c r="F901" s="454"/>
      <c r="G901" s="459"/>
      <c r="H901" s="452"/>
      <c r="I901" s="328"/>
      <c r="J901" s="259"/>
      <c r="L901" s="7"/>
      <c r="M901" s="7"/>
      <c r="N901" s="7"/>
      <c r="O901" s="7"/>
    </row>
    <row r="902" spans="1:15" s="6" customFormat="1" ht="17.25" thickBot="1" x14ac:dyDescent="0.3">
      <c r="A902" s="508" t="s">
        <v>27</v>
      </c>
      <c r="B902" s="508"/>
      <c r="C902" s="162"/>
      <c r="D902" s="136">
        <f>SUM(D901:D901)</f>
        <v>3410550</v>
      </c>
      <c r="E902" s="163"/>
      <c r="F902" s="157"/>
      <c r="G902" s="136">
        <f>SUM(G901:G901)</f>
        <v>0</v>
      </c>
      <c r="H902" s="230"/>
      <c r="I902" s="89"/>
      <c r="J902" s="136">
        <f>SUM(J901:J901)</f>
        <v>0</v>
      </c>
      <c r="L902" s="2"/>
      <c r="M902" s="2"/>
      <c r="N902" s="2"/>
      <c r="O902" s="2"/>
    </row>
    <row r="903" spans="1:15" s="33" customFormat="1" ht="33" x14ac:dyDescent="0.25">
      <c r="A903" s="444">
        <v>39</v>
      </c>
      <c r="B903" s="445" t="s">
        <v>279</v>
      </c>
      <c r="C903" s="446" t="s">
        <v>12</v>
      </c>
      <c r="D903" s="402">
        <v>1994050</v>
      </c>
      <c r="E903" s="447" t="s">
        <v>402</v>
      </c>
      <c r="F903" s="461" t="s">
        <v>398</v>
      </c>
      <c r="G903" s="402">
        <v>1832287.04</v>
      </c>
      <c r="H903" s="449">
        <v>42916</v>
      </c>
      <c r="I903" s="419">
        <v>42909</v>
      </c>
      <c r="J903" s="396">
        <v>1978819.88</v>
      </c>
      <c r="L903" s="31"/>
      <c r="M903" s="31"/>
      <c r="N903" s="31"/>
      <c r="O903" s="31"/>
    </row>
    <row r="904" spans="1:15" s="25" customFormat="1" ht="17.25" thickBot="1" x14ac:dyDescent="0.3">
      <c r="A904" s="570" t="s">
        <v>27</v>
      </c>
      <c r="B904" s="570"/>
      <c r="C904" s="429"/>
      <c r="D904" s="430">
        <f>SUM(D903:D903)</f>
        <v>1994050</v>
      </c>
      <c r="E904" s="431"/>
      <c r="F904" s="432"/>
      <c r="G904" s="430">
        <f>SUM(G903:G903)</f>
        <v>1832287.04</v>
      </c>
      <c r="H904" s="434"/>
      <c r="I904" s="435"/>
      <c r="J904" s="430">
        <f>SUM(J903:J903)</f>
        <v>1978819.88</v>
      </c>
      <c r="L904" s="30"/>
      <c r="M904" s="30"/>
      <c r="N904" s="30"/>
      <c r="O904" s="30"/>
    </row>
    <row r="905" spans="1:15" s="33" customFormat="1" ht="16.5" customHeight="1" x14ac:dyDescent="0.25">
      <c r="A905" s="606">
        <v>40</v>
      </c>
      <c r="B905" s="496" t="s">
        <v>280</v>
      </c>
      <c r="C905" s="182" t="s">
        <v>12</v>
      </c>
      <c r="D905" s="147">
        <v>1962700</v>
      </c>
      <c r="E905" s="499" t="s">
        <v>530</v>
      </c>
      <c r="F905" s="259"/>
      <c r="G905" s="147"/>
      <c r="H905" s="328"/>
      <c r="I905" s="328"/>
      <c r="J905" s="259"/>
      <c r="L905" s="31"/>
      <c r="M905" s="31"/>
      <c r="N905" s="31"/>
      <c r="O905" s="31"/>
    </row>
    <row r="906" spans="1:15" s="6" customFormat="1" ht="18" customHeight="1" x14ac:dyDescent="0.25">
      <c r="A906" s="607"/>
      <c r="B906" s="497"/>
      <c r="C906" s="182" t="s">
        <v>8</v>
      </c>
      <c r="D906" s="97">
        <v>5165000</v>
      </c>
      <c r="E906" s="501"/>
      <c r="F906" s="258"/>
      <c r="G906" s="97"/>
      <c r="H906" s="257"/>
      <c r="I906" s="257"/>
      <c r="J906" s="258"/>
      <c r="L906" s="2"/>
      <c r="M906" s="2"/>
      <c r="N906" s="2"/>
      <c r="O906" s="2"/>
    </row>
    <row r="907" spans="1:15" s="6" customFormat="1" ht="16.5" x14ac:dyDescent="0.25">
      <c r="A907" s="607"/>
      <c r="B907" s="497"/>
      <c r="C907" s="182" t="s">
        <v>9</v>
      </c>
      <c r="D907" s="149">
        <v>1342900</v>
      </c>
      <c r="E907" s="501"/>
      <c r="F907" s="274"/>
      <c r="G907" s="149"/>
      <c r="H907" s="329"/>
      <c r="I907" s="329"/>
      <c r="J907" s="274"/>
      <c r="L907" s="2"/>
      <c r="M907" s="2"/>
      <c r="N907" s="2"/>
      <c r="O907" s="2"/>
    </row>
    <row r="908" spans="1:15" s="6" customFormat="1" ht="16.5" x14ac:dyDescent="0.25">
      <c r="A908" s="601"/>
      <c r="B908" s="498"/>
      <c r="C908" s="182" t="s">
        <v>10</v>
      </c>
      <c r="D908" s="149">
        <v>929700</v>
      </c>
      <c r="E908" s="500"/>
      <c r="F908" s="274"/>
      <c r="G908" s="149"/>
      <c r="H908" s="329"/>
      <c r="I908" s="329"/>
      <c r="J908" s="274"/>
      <c r="L908" s="2"/>
      <c r="M908" s="2"/>
      <c r="N908" s="2"/>
      <c r="O908" s="2"/>
    </row>
    <row r="909" spans="1:15" s="6" customFormat="1" ht="17.25" thickBot="1" x14ac:dyDescent="0.3">
      <c r="A909" s="508" t="s">
        <v>27</v>
      </c>
      <c r="B909" s="508"/>
      <c r="C909" s="162"/>
      <c r="D909" s="136">
        <f>SUM(D905:D908)</f>
        <v>9400300</v>
      </c>
      <c r="E909" s="163"/>
      <c r="F909" s="157"/>
      <c r="G909" s="136">
        <f>SUM(G905:G906)</f>
        <v>0</v>
      </c>
      <c r="H909" s="230"/>
      <c r="I909" s="89"/>
      <c r="J909" s="136">
        <f>SUM(J905:J906)</f>
        <v>0</v>
      </c>
      <c r="L909" s="2"/>
      <c r="M909" s="2"/>
      <c r="N909" s="2"/>
      <c r="O909" s="2"/>
    </row>
    <row r="910" spans="1:15" s="5" customFormat="1" ht="16.5" x14ac:dyDescent="0.25">
      <c r="A910" s="601">
        <v>41</v>
      </c>
      <c r="B910" s="498" t="s">
        <v>281</v>
      </c>
      <c r="C910" s="182" t="s">
        <v>23</v>
      </c>
      <c r="D910" s="147">
        <v>4005000</v>
      </c>
      <c r="E910" s="499"/>
      <c r="F910" s="259"/>
      <c r="G910" s="147"/>
      <c r="H910" s="328"/>
      <c r="I910" s="330"/>
      <c r="J910" s="259"/>
      <c r="L910" s="7"/>
      <c r="M910" s="7"/>
      <c r="N910" s="7"/>
      <c r="O910" s="7"/>
    </row>
    <row r="911" spans="1:15" s="5" customFormat="1" ht="19.5" customHeight="1" x14ac:dyDescent="0.25">
      <c r="A911" s="600"/>
      <c r="B911" s="582"/>
      <c r="C911" s="98" t="s">
        <v>11</v>
      </c>
      <c r="D911" s="97">
        <v>100000</v>
      </c>
      <c r="E911" s="500"/>
      <c r="F911" s="258"/>
      <c r="G911" s="97"/>
      <c r="H911" s="257"/>
      <c r="I911" s="257"/>
      <c r="J911" s="258"/>
      <c r="L911" s="7"/>
      <c r="M911" s="7"/>
      <c r="N911" s="7"/>
      <c r="O911" s="7"/>
    </row>
    <row r="912" spans="1:15" s="6" customFormat="1" ht="17.25" thickBot="1" x14ac:dyDescent="0.3">
      <c r="A912" s="508" t="s">
        <v>27</v>
      </c>
      <c r="B912" s="508"/>
      <c r="C912" s="162"/>
      <c r="D912" s="136">
        <f>SUM(D910:D911)</f>
        <v>4105000</v>
      </c>
      <c r="E912" s="163"/>
      <c r="F912" s="157"/>
      <c r="G912" s="136">
        <f>SUM(G910:G911)</f>
        <v>0</v>
      </c>
      <c r="H912" s="230"/>
      <c r="I912" s="89"/>
      <c r="J912" s="136">
        <f>SUM(J910:J911)</f>
        <v>0</v>
      </c>
      <c r="L912" s="2"/>
      <c r="M912" s="2"/>
      <c r="N912" s="2"/>
      <c r="O912" s="2"/>
    </row>
    <row r="913" spans="1:15" s="5" customFormat="1" ht="33" customHeight="1" x14ac:dyDescent="0.25">
      <c r="A913" s="349">
        <v>42</v>
      </c>
      <c r="B913" s="316" t="s">
        <v>117</v>
      </c>
      <c r="C913" s="182" t="s">
        <v>23</v>
      </c>
      <c r="D913" s="147">
        <v>2793375</v>
      </c>
      <c r="E913" s="335" t="s">
        <v>488</v>
      </c>
      <c r="F913" s="252" t="s">
        <v>406</v>
      </c>
      <c r="G913" s="147">
        <v>3644778.4354163734</v>
      </c>
      <c r="H913" s="255">
        <v>43002</v>
      </c>
      <c r="I913" s="328"/>
      <c r="J913" s="259"/>
      <c r="L913" s="7"/>
      <c r="M913" s="7"/>
      <c r="N913" s="7"/>
      <c r="O913" s="7"/>
    </row>
    <row r="914" spans="1:15" s="6" customFormat="1" ht="17.25" thickBot="1" x14ac:dyDescent="0.3">
      <c r="A914" s="508" t="s">
        <v>27</v>
      </c>
      <c r="B914" s="508"/>
      <c r="C914" s="350"/>
      <c r="D914" s="203">
        <f>SUM(D913:D913)</f>
        <v>2793375</v>
      </c>
      <c r="E914" s="469"/>
      <c r="F914" s="353"/>
      <c r="G914" s="203">
        <f>SUM(G913:G913)</f>
        <v>3644778.4354163734</v>
      </c>
      <c r="H914" s="281"/>
      <c r="I914" s="89"/>
      <c r="J914" s="203">
        <f>SUM(J913:J913)</f>
        <v>0</v>
      </c>
      <c r="L914" s="2"/>
      <c r="M914" s="2"/>
      <c r="N914" s="2"/>
      <c r="O914" s="2"/>
    </row>
    <row r="915" spans="1:15" s="5" customFormat="1" ht="37.5" customHeight="1" x14ac:dyDescent="0.25">
      <c r="A915" s="349">
        <v>43</v>
      </c>
      <c r="B915" s="316" t="s">
        <v>118</v>
      </c>
      <c r="C915" s="182" t="s">
        <v>23</v>
      </c>
      <c r="D915" s="147">
        <v>3422250</v>
      </c>
      <c r="E915" s="469" t="s">
        <v>488</v>
      </c>
      <c r="F915" s="252" t="s">
        <v>406</v>
      </c>
      <c r="G915" s="147">
        <v>3901822.3850770867</v>
      </c>
      <c r="H915" s="255">
        <v>43002</v>
      </c>
      <c r="I915" s="328"/>
      <c r="J915" s="259"/>
      <c r="L915" s="7"/>
      <c r="M915" s="7"/>
      <c r="N915" s="7"/>
      <c r="O915" s="7"/>
    </row>
    <row r="916" spans="1:15" s="6" customFormat="1" ht="17.25" thickBot="1" x14ac:dyDescent="0.3">
      <c r="A916" s="508" t="s">
        <v>27</v>
      </c>
      <c r="B916" s="508"/>
      <c r="C916" s="162"/>
      <c r="D916" s="136">
        <f>SUM(D915:D915)</f>
        <v>3422250</v>
      </c>
      <c r="E916" s="469"/>
      <c r="F916" s="353"/>
      <c r="G916" s="136">
        <f>SUM(G915:G915)</f>
        <v>3901822.3850770867</v>
      </c>
      <c r="H916" s="281"/>
      <c r="I916" s="89"/>
      <c r="J916" s="136">
        <f>SUM(J915:J915)</f>
        <v>0</v>
      </c>
      <c r="L916" s="2"/>
      <c r="M916" s="2"/>
      <c r="N916" s="2"/>
      <c r="O916" s="2"/>
    </row>
    <row r="917" spans="1:15" s="5" customFormat="1" ht="16.5" x14ac:dyDescent="0.25">
      <c r="A917" s="601">
        <v>44</v>
      </c>
      <c r="B917" s="591" t="s">
        <v>109</v>
      </c>
      <c r="C917" s="182" t="s">
        <v>23</v>
      </c>
      <c r="D917" s="147">
        <v>3383250</v>
      </c>
      <c r="E917" s="501" t="s">
        <v>488</v>
      </c>
      <c r="F917" s="502" t="s">
        <v>406</v>
      </c>
      <c r="G917" s="490">
        <v>8238704.9851311324</v>
      </c>
      <c r="H917" s="493">
        <v>43002</v>
      </c>
      <c r="I917" s="328"/>
      <c r="J917" s="259"/>
      <c r="L917" s="7"/>
      <c r="M917" s="7"/>
      <c r="N917" s="7"/>
      <c r="O917" s="7"/>
    </row>
    <row r="918" spans="1:15" s="6" customFormat="1" ht="21.75" customHeight="1" x14ac:dyDescent="0.25">
      <c r="A918" s="600"/>
      <c r="B918" s="593"/>
      <c r="C918" s="98" t="s">
        <v>24</v>
      </c>
      <c r="D918" s="97">
        <v>4284000</v>
      </c>
      <c r="E918" s="500"/>
      <c r="F918" s="504"/>
      <c r="G918" s="492"/>
      <c r="H918" s="495"/>
      <c r="I918" s="257"/>
      <c r="J918" s="258"/>
      <c r="L918" s="2"/>
      <c r="M918" s="2"/>
      <c r="N918" s="2"/>
      <c r="O918" s="2"/>
    </row>
    <row r="919" spans="1:15" s="6" customFormat="1" ht="17.25" thickBot="1" x14ac:dyDescent="0.3">
      <c r="A919" s="508" t="s">
        <v>27</v>
      </c>
      <c r="B919" s="508"/>
      <c r="C919" s="162"/>
      <c r="D919" s="136">
        <f>SUM(D917:D918)</f>
        <v>7667250</v>
      </c>
      <c r="E919" s="163"/>
      <c r="F919" s="157"/>
      <c r="G919" s="136">
        <f>SUM(G917:G918)</f>
        <v>8238704.9851311324</v>
      </c>
      <c r="H919" s="230"/>
      <c r="I919" s="89"/>
      <c r="J919" s="136">
        <f t="shared" ref="J919" si="48">SUM(J917:J918)</f>
        <v>0</v>
      </c>
      <c r="L919" s="2"/>
      <c r="M919" s="2"/>
      <c r="N919" s="2"/>
      <c r="O919" s="2"/>
    </row>
    <row r="920" spans="1:15" s="5" customFormat="1" ht="49.5" x14ac:dyDescent="0.25">
      <c r="A920" s="349">
        <v>45</v>
      </c>
      <c r="B920" s="316" t="s">
        <v>119</v>
      </c>
      <c r="C920" s="182" t="s">
        <v>12</v>
      </c>
      <c r="D920" s="147">
        <v>592800</v>
      </c>
      <c r="E920" s="331" t="s">
        <v>403</v>
      </c>
      <c r="F920" s="259" t="s">
        <v>363</v>
      </c>
      <c r="G920" s="147">
        <v>726234.43</v>
      </c>
      <c r="H920" s="328"/>
      <c r="I920" s="328"/>
      <c r="J920" s="259"/>
      <c r="L920" s="7"/>
      <c r="M920" s="7"/>
      <c r="N920" s="7"/>
      <c r="O920" s="7"/>
    </row>
    <row r="921" spans="1:15" s="6" customFormat="1" ht="17.25" thickBot="1" x14ac:dyDescent="0.3">
      <c r="A921" s="508" t="s">
        <v>27</v>
      </c>
      <c r="B921" s="508"/>
      <c r="C921" s="162"/>
      <c r="D921" s="136">
        <f>SUM(D920:D920)</f>
        <v>592800</v>
      </c>
      <c r="E921" s="163"/>
      <c r="F921" s="157"/>
      <c r="G921" s="136">
        <f>SUM(G920:G920)</f>
        <v>726234.43</v>
      </c>
      <c r="H921" s="230"/>
      <c r="I921" s="89"/>
      <c r="J921" s="136">
        <f>SUM(J920:J920)</f>
        <v>0</v>
      </c>
      <c r="L921" s="2"/>
      <c r="M921" s="2"/>
      <c r="N921" s="2"/>
      <c r="O921" s="2"/>
    </row>
    <row r="922" spans="1:15" s="5" customFormat="1" ht="33.75" customHeight="1" x14ac:dyDescent="0.25">
      <c r="A922" s="349">
        <v>46</v>
      </c>
      <c r="B922" s="316" t="s">
        <v>120</v>
      </c>
      <c r="C922" s="182" t="s">
        <v>12</v>
      </c>
      <c r="D922" s="147">
        <v>594700</v>
      </c>
      <c r="E922" s="331" t="s">
        <v>404</v>
      </c>
      <c r="F922" s="259" t="s">
        <v>388</v>
      </c>
      <c r="G922" s="147">
        <v>726234.43</v>
      </c>
      <c r="H922" s="328">
        <v>42906</v>
      </c>
      <c r="I922" s="328"/>
      <c r="J922" s="259"/>
      <c r="L922" s="7"/>
      <c r="M922" s="7"/>
      <c r="N922" s="7"/>
      <c r="O922" s="7"/>
    </row>
    <row r="923" spans="1:15" s="6" customFormat="1" ht="17.25" thickBot="1" x14ac:dyDescent="0.3">
      <c r="A923" s="508" t="s">
        <v>27</v>
      </c>
      <c r="B923" s="508"/>
      <c r="C923" s="162"/>
      <c r="D923" s="136">
        <f>SUM(D922:D922)</f>
        <v>594700</v>
      </c>
      <c r="E923" s="163"/>
      <c r="F923" s="157"/>
      <c r="G923" s="136">
        <f>SUM(G922:G922)</f>
        <v>726234.43</v>
      </c>
      <c r="H923" s="230"/>
      <c r="I923" s="89"/>
      <c r="J923" s="136">
        <f>SUM(J922:J922)</f>
        <v>0</v>
      </c>
      <c r="L923" s="2"/>
      <c r="M923" s="2"/>
      <c r="N923" s="2"/>
      <c r="O923" s="2"/>
    </row>
    <row r="924" spans="1:15" s="6" customFormat="1" ht="33" x14ac:dyDescent="0.25">
      <c r="A924" s="349">
        <v>47</v>
      </c>
      <c r="B924" s="316" t="s">
        <v>121</v>
      </c>
      <c r="C924" s="182" t="s">
        <v>23</v>
      </c>
      <c r="D924" s="147">
        <v>3256500</v>
      </c>
      <c r="E924" s="331" t="s">
        <v>488</v>
      </c>
      <c r="F924" s="259" t="s">
        <v>406</v>
      </c>
      <c r="G924" s="147">
        <v>3470643.2484565335</v>
      </c>
      <c r="H924" s="328">
        <v>43002</v>
      </c>
      <c r="I924" s="304"/>
      <c r="J924" s="259"/>
      <c r="L924" s="2"/>
      <c r="M924" s="2"/>
      <c r="N924" s="2"/>
      <c r="O924" s="2"/>
    </row>
    <row r="925" spans="1:15" s="6" customFormat="1" ht="17.25" thickBot="1" x14ac:dyDescent="0.3">
      <c r="A925" s="508" t="s">
        <v>27</v>
      </c>
      <c r="B925" s="508"/>
      <c r="C925" s="162"/>
      <c r="D925" s="136">
        <f>SUM(D924:D924)</f>
        <v>3256500</v>
      </c>
      <c r="E925" s="163"/>
      <c r="F925" s="157"/>
      <c r="G925" s="136">
        <f>SUM(G924:G924)</f>
        <v>3470643.2484565335</v>
      </c>
      <c r="H925" s="230"/>
      <c r="I925" s="89"/>
      <c r="J925" s="157"/>
      <c r="L925" s="2"/>
      <c r="M925" s="2"/>
      <c r="N925" s="2"/>
      <c r="O925" s="2"/>
    </row>
    <row r="926" spans="1:15" s="5" customFormat="1" ht="33" x14ac:dyDescent="0.25">
      <c r="A926" s="349">
        <v>48</v>
      </c>
      <c r="B926" s="316" t="s">
        <v>122</v>
      </c>
      <c r="C926" s="182" t="s">
        <v>12</v>
      </c>
      <c r="D926" s="147">
        <v>478800</v>
      </c>
      <c r="E926" s="331" t="s">
        <v>500</v>
      </c>
      <c r="F926" s="259" t="s">
        <v>455</v>
      </c>
      <c r="G926" s="488">
        <v>693209.56490039953</v>
      </c>
      <c r="H926" s="328">
        <v>42979</v>
      </c>
      <c r="I926" s="328"/>
      <c r="J926" s="259"/>
      <c r="L926" s="7"/>
      <c r="M926" s="7"/>
      <c r="N926" s="7"/>
      <c r="O926" s="7"/>
    </row>
    <row r="927" spans="1:15" s="6" customFormat="1" ht="17.25" thickBot="1" x14ac:dyDescent="0.3">
      <c r="A927" s="508" t="s">
        <v>27</v>
      </c>
      <c r="B927" s="508"/>
      <c r="C927" s="162"/>
      <c r="D927" s="136">
        <f>SUM(D926:D926)</f>
        <v>478800</v>
      </c>
      <c r="E927" s="163"/>
      <c r="F927" s="157"/>
      <c r="G927" s="136">
        <f>SUM(G926:G926)</f>
        <v>693209.56490039953</v>
      </c>
      <c r="H927" s="230"/>
      <c r="I927" s="89"/>
      <c r="J927" s="136">
        <f>SUM(J926:J926)</f>
        <v>0</v>
      </c>
      <c r="L927" s="2"/>
      <c r="M927" s="2"/>
      <c r="N927" s="2"/>
      <c r="O927" s="2"/>
    </row>
    <row r="928" spans="1:15" s="33" customFormat="1" ht="33" x14ac:dyDescent="0.25">
      <c r="A928" s="444">
        <v>49</v>
      </c>
      <c r="B928" s="448" t="s">
        <v>282</v>
      </c>
      <c r="C928" s="446" t="s">
        <v>12</v>
      </c>
      <c r="D928" s="402">
        <v>696350</v>
      </c>
      <c r="E928" s="447" t="s">
        <v>463</v>
      </c>
      <c r="F928" s="396" t="s">
        <v>398</v>
      </c>
      <c r="G928" s="402">
        <v>936712.71</v>
      </c>
      <c r="H928" s="419">
        <v>42906</v>
      </c>
      <c r="I928" s="419">
        <v>42902</v>
      </c>
      <c r="J928" s="396">
        <v>1008675.7999999999</v>
      </c>
      <c r="L928" s="31"/>
      <c r="M928" s="31"/>
      <c r="N928" s="31"/>
      <c r="O928" s="31"/>
    </row>
    <row r="929" spans="1:15" s="25" customFormat="1" ht="17.25" thickBot="1" x14ac:dyDescent="0.3">
      <c r="A929" s="570" t="s">
        <v>27</v>
      </c>
      <c r="B929" s="570"/>
      <c r="C929" s="429"/>
      <c r="D929" s="430">
        <f>SUM(D928:D928)</f>
        <v>696350</v>
      </c>
      <c r="E929" s="431"/>
      <c r="F929" s="432"/>
      <c r="G929" s="430">
        <f>SUM(G928:G928)</f>
        <v>936712.71</v>
      </c>
      <c r="H929" s="434"/>
      <c r="I929" s="435"/>
      <c r="J929" s="430">
        <f>SUM(J928:J928)</f>
        <v>1008675.7999999999</v>
      </c>
      <c r="L929" s="30"/>
      <c r="M929" s="30"/>
      <c r="N929" s="30"/>
      <c r="O929" s="30"/>
    </row>
    <row r="930" spans="1:15" s="5" customFormat="1" ht="20.25" customHeight="1" x14ac:dyDescent="0.25">
      <c r="A930" s="601">
        <v>50</v>
      </c>
      <c r="B930" s="591" t="s">
        <v>283</v>
      </c>
      <c r="C930" s="182" t="s">
        <v>12</v>
      </c>
      <c r="D930" s="147">
        <v>688750</v>
      </c>
      <c r="E930" s="499" t="s">
        <v>500</v>
      </c>
      <c r="F930" s="502" t="s">
        <v>455</v>
      </c>
      <c r="G930" s="490">
        <v>11382621.644016704</v>
      </c>
      <c r="H930" s="493">
        <v>42979</v>
      </c>
      <c r="I930" s="328"/>
      <c r="J930" s="259"/>
      <c r="L930" s="7"/>
      <c r="M930" s="7"/>
      <c r="N930" s="7"/>
      <c r="O930" s="7"/>
    </row>
    <row r="931" spans="1:15" s="6" customFormat="1" ht="16.5" x14ac:dyDescent="0.25">
      <c r="A931" s="600"/>
      <c r="B931" s="593"/>
      <c r="C931" s="98" t="s">
        <v>23</v>
      </c>
      <c r="D931" s="97">
        <v>3534375</v>
      </c>
      <c r="E931" s="501"/>
      <c r="F931" s="503"/>
      <c r="G931" s="491"/>
      <c r="H931" s="494"/>
      <c r="I931" s="257"/>
      <c r="J931" s="258"/>
      <c r="L931" s="2"/>
      <c r="M931" s="2"/>
      <c r="N931" s="2"/>
      <c r="O931" s="2"/>
    </row>
    <row r="932" spans="1:15" s="9" customFormat="1" ht="16.5" outlineLevel="1" x14ac:dyDescent="0.25">
      <c r="A932" s="600"/>
      <c r="B932" s="593"/>
      <c r="C932" s="98" t="s">
        <v>24</v>
      </c>
      <c r="D932" s="97">
        <v>4284000</v>
      </c>
      <c r="E932" s="500"/>
      <c r="F932" s="504"/>
      <c r="G932" s="492"/>
      <c r="H932" s="495"/>
      <c r="I932" s="257"/>
      <c r="J932" s="258"/>
      <c r="L932" s="2"/>
      <c r="M932" s="2"/>
      <c r="N932" s="2"/>
      <c r="O932" s="2"/>
    </row>
    <row r="933" spans="1:15" s="6" customFormat="1" ht="17.25" thickBot="1" x14ac:dyDescent="0.3">
      <c r="A933" s="508" t="s">
        <v>27</v>
      </c>
      <c r="B933" s="508"/>
      <c r="C933" s="162"/>
      <c r="D933" s="136">
        <f>SUM(D930:D932)</f>
        <v>8507125</v>
      </c>
      <c r="E933" s="163"/>
      <c r="F933" s="157"/>
      <c r="G933" s="136">
        <f>SUM(G930:G931)</f>
        <v>11382621.644016704</v>
      </c>
      <c r="H933" s="230"/>
      <c r="I933" s="89"/>
      <c r="J933" s="136">
        <f>SUM(J930:J931)</f>
        <v>0</v>
      </c>
      <c r="L933" s="2"/>
      <c r="M933" s="2"/>
      <c r="N933" s="2"/>
      <c r="O933" s="2"/>
    </row>
    <row r="934" spans="1:15" s="5" customFormat="1" ht="16.5" customHeight="1" x14ac:dyDescent="0.25">
      <c r="A934" s="601">
        <v>51</v>
      </c>
      <c r="B934" s="591" t="s">
        <v>284</v>
      </c>
      <c r="C934" s="182" t="s">
        <v>8</v>
      </c>
      <c r="D934" s="147">
        <v>1087500</v>
      </c>
      <c r="E934" s="499" t="s">
        <v>500</v>
      </c>
      <c r="F934" s="502" t="s">
        <v>455</v>
      </c>
      <c r="G934" s="490">
        <v>1839056.589733708</v>
      </c>
      <c r="H934" s="493">
        <v>42979</v>
      </c>
      <c r="I934" s="328"/>
      <c r="J934" s="259"/>
      <c r="L934" s="7"/>
      <c r="M934" s="7"/>
      <c r="N934" s="7"/>
      <c r="O934" s="7"/>
    </row>
    <row r="935" spans="1:15" s="6" customFormat="1" ht="16.5" customHeight="1" x14ac:dyDescent="0.25">
      <c r="A935" s="600"/>
      <c r="B935" s="593"/>
      <c r="C935" s="182" t="s">
        <v>9</v>
      </c>
      <c r="D935" s="97">
        <v>282750</v>
      </c>
      <c r="E935" s="501"/>
      <c r="F935" s="503"/>
      <c r="G935" s="491"/>
      <c r="H935" s="494"/>
      <c r="I935" s="257"/>
      <c r="J935" s="258"/>
      <c r="L935" s="2"/>
      <c r="M935" s="2"/>
      <c r="N935" s="2"/>
      <c r="O935" s="2"/>
    </row>
    <row r="936" spans="1:15" s="9" customFormat="1" ht="16.5" outlineLevel="1" x14ac:dyDescent="0.25">
      <c r="A936" s="600"/>
      <c r="B936" s="593"/>
      <c r="C936" s="182" t="s">
        <v>10</v>
      </c>
      <c r="D936" s="97">
        <v>195750</v>
      </c>
      <c r="E936" s="500"/>
      <c r="F936" s="504"/>
      <c r="G936" s="492"/>
      <c r="H936" s="495"/>
      <c r="I936" s="257"/>
      <c r="J936" s="258"/>
      <c r="L936" s="2"/>
      <c r="M936" s="2"/>
      <c r="N936" s="2"/>
      <c r="O936" s="2"/>
    </row>
    <row r="937" spans="1:15" s="6" customFormat="1" ht="17.25" thickBot="1" x14ac:dyDescent="0.3">
      <c r="A937" s="508" t="s">
        <v>27</v>
      </c>
      <c r="B937" s="508"/>
      <c r="C937" s="162"/>
      <c r="D937" s="136">
        <f>SUM(D934:D936)</f>
        <v>1566000</v>
      </c>
      <c r="E937" s="163"/>
      <c r="F937" s="157"/>
      <c r="G937" s="136">
        <f>SUM(G934:G935)</f>
        <v>1839056.589733708</v>
      </c>
      <c r="H937" s="230"/>
      <c r="I937" s="89"/>
      <c r="J937" s="136">
        <f>SUM(J934:J935)</f>
        <v>0</v>
      </c>
      <c r="L937" s="2"/>
      <c r="M937" s="2"/>
      <c r="N937" s="2"/>
      <c r="O937" s="2"/>
    </row>
    <row r="938" spans="1:15" s="5" customFormat="1" ht="33" x14ac:dyDescent="0.25">
      <c r="A938" s="349">
        <v>52</v>
      </c>
      <c r="B938" s="316" t="s">
        <v>285</v>
      </c>
      <c r="C938" s="182" t="s">
        <v>23</v>
      </c>
      <c r="D938" s="147">
        <v>6571500</v>
      </c>
      <c r="E938" s="331" t="s">
        <v>488</v>
      </c>
      <c r="F938" s="259" t="s">
        <v>406</v>
      </c>
      <c r="G938" s="147">
        <v>7234425.3999439264</v>
      </c>
      <c r="H938" s="328">
        <v>43002</v>
      </c>
      <c r="I938" s="328"/>
      <c r="J938" s="259"/>
      <c r="L938" s="7"/>
      <c r="M938" s="7"/>
      <c r="N938" s="7"/>
      <c r="O938" s="7"/>
    </row>
    <row r="939" spans="1:15" s="6" customFormat="1" ht="17.25" thickBot="1" x14ac:dyDescent="0.3">
      <c r="A939" s="508" t="s">
        <v>27</v>
      </c>
      <c r="B939" s="508"/>
      <c r="C939" s="162"/>
      <c r="D939" s="136">
        <f>SUM(D938:D938)</f>
        <v>6571500</v>
      </c>
      <c r="E939" s="163"/>
      <c r="F939" s="157"/>
      <c r="G939" s="136">
        <f>SUM(G938:G938)</f>
        <v>7234425.3999439264</v>
      </c>
      <c r="H939" s="230"/>
      <c r="I939" s="89"/>
      <c r="J939" s="136">
        <f>SUM(J938:J938)</f>
        <v>0</v>
      </c>
      <c r="L939" s="2"/>
      <c r="M939" s="2"/>
      <c r="N939" s="2"/>
      <c r="O939" s="2"/>
    </row>
    <row r="940" spans="1:15" s="5" customFormat="1" ht="16.5" x14ac:dyDescent="0.25">
      <c r="A940" s="606">
        <v>53</v>
      </c>
      <c r="B940" s="587" t="s">
        <v>286</v>
      </c>
      <c r="C940" s="182" t="s">
        <v>12</v>
      </c>
      <c r="D940" s="147">
        <v>589950</v>
      </c>
      <c r="E940" s="499" t="s">
        <v>500</v>
      </c>
      <c r="F940" s="502" t="s">
        <v>455</v>
      </c>
      <c r="G940" s="490">
        <v>5524602.2898516636</v>
      </c>
      <c r="H940" s="493">
        <v>42979</v>
      </c>
      <c r="I940" s="328"/>
      <c r="J940" s="259"/>
      <c r="L940" s="7"/>
      <c r="M940" s="7"/>
      <c r="N940" s="7"/>
      <c r="O940" s="7"/>
    </row>
    <row r="941" spans="1:15" s="5" customFormat="1" ht="16.5" x14ac:dyDescent="0.25">
      <c r="A941" s="607"/>
      <c r="B941" s="588"/>
      <c r="C941" s="182" t="s">
        <v>8</v>
      </c>
      <c r="D941" s="97">
        <v>1552500</v>
      </c>
      <c r="E941" s="501"/>
      <c r="F941" s="503"/>
      <c r="G941" s="491"/>
      <c r="H941" s="494"/>
      <c r="I941" s="257"/>
      <c r="J941" s="258"/>
      <c r="L941" s="7"/>
      <c r="M941" s="7"/>
      <c r="N941" s="7"/>
      <c r="O941" s="7"/>
    </row>
    <row r="942" spans="1:15" s="5" customFormat="1" ht="16.5" x14ac:dyDescent="0.25">
      <c r="A942" s="607"/>
      <c r="B942" s="588"/>
      <c r="C942" s="182" t="s">
        <v>9</v>
      </c>
      <c r="D942" s="97">
        <v>403650</v>
      </c>
      <c r="E942" s="501"/>
      <c r="F942" s="503"/>
      <c r="G942" s="491"/>
      <c r="H942" s="494"/>
      <c r="I942" s="257"/>
      <c r="J942" s="258"/>
      <c r="L942" s="7"/>
      <c r="M942" s="7"/>
      <c r="N942" s="7"/>
      <c r="O942" s="7"/>
    </row>
    <row r="943" spans="1:15" s="6" customFormat="1" ht="14.25" customHeight="1" x14ac:dyDescent="0.25">
      <c r="A943" s="607"/>
      <c r="B943" s="588"/>
      <c r="C943" s="182" t="s">
        <v>10</v>
      </c>
      <c r="D943" s="97">
        <v>279450</v>
      </c>
      <c r="E943" s="501"/>
      <c r="F943" s="503"/>
      <c r="G943" s="491"/>
      <c r="H943" s="494"/>
      <c r="I943" s="257"/>
      <c r="J943" s="258"/>
      <c r="L943" s="2"/>
      <c r="M943" s="2"/>
      <c r="N943" s="2"/>
      <c r="O943" s="2"/>
    </row>
    <row r="944" spans="1:15" s="6" customFormat="1" ht="15.75" customHeight="1" x14ac:dyDescent="0.25">
      <c r="A944" s="601"/>
      <c r="B944" s="591"/>
      <c r="C944" s="182" t="s">
        <v>24</v>
      </c>
      <c r="D944" s="97">
        <v>2688000</v>
      </c>
      <c r="E944" s="500"/>
      <c r="F944" s="504"/>
      <c r="G944" s="492"/>
      <c r="H944" s="495"/>
      <c r="I944" s="257"/>
      <c r="J944" s="258"/>
      <c r="L944" s="2"/>
      <c r="M944" s="2"/>
      <c r="N944" s="2"/>
      <c r="O944" s="2"/>
    </row>
    <row r="945" spans="1:15" s="6" customFormat="1" ht="17.25" thickBot="1" x14ac:dyDescent="0.3">
      <c r="A945" s="508" t="s">
        <v>27</v>
      </c>
      <c r="B945" s="508"/>
      <c r="C945" s="162"/>
      <c r="D945" s="136">
        <f>SUM(D940:D944)</f>
        <v>5513550</v>
      </c>
      <c r="E945" s="163"/>
      <c r="F945" s="157"/>
      <c r="G945" s="136">
        <f>SUM(G940:G943)</f>
        <v>5524602.2898516636</v>
      </c>
      <c r="H945" s="230"/>
      <c r="I945" s="89"/>
      <c r="J945" s="136">
        <f t="shared" ref="J945" si="49">SUM(J940:J943)</f>
        <v>0</v>
      </c>
      <c r="L945" s="2"/>
      <c r="M945" s="2"/>
      <c r="N945" s="2"/>
      <c r="O945" s="2"/>
    </row>
    <row r="946" spans="1:15" s="33" customFormat="1" ht="19.5" customHeight="1" x14ac:dyDescent="0.25">
      <c r="A946" s="601">
        <v>54</v>
      </c>
      <c r="B946" s="591" t="s">
        <v>287</v>
      </c>
      <c r="C946" s="182" t="s">
        <v>23</v>
      </c>
      <c r="D946" s="147">
        <v>4278000</v>
      </c>
      <c r="E946" s="499"/>
      <c r="F946" s="259"/>
      <c r="G946" s="147"/>
      <c r="H946" s="328"/>
      <c r="I946" s="328"/>
      <c r="J946" s="259"/>
      <c r="L946" s="31"/>
      <c r="M946" s="31"/>
      <c r="N946" s="31"/>
      <c r="O946" s="31"/>
    </row>
    <row r="947" spans="1:15" s="6" customFormat="1" ht="22.5" customHeight="1" x14ac:dyDescent="0.25">
      <c r="A947" s="600"/>
      <c r="B947" s="593"/>
      <c r="C947" s="98" t="s">
        <v>11</v>
      </c>
      <c r="D947" s="97">
        <v>100000</v>
      </c>
      <c r="E947" s="500"/>
      <c r="F947" s="258"/>
      <c r="G947" s="97"/>
      <c r="H947" s="257"/>
      <c r="I947" s="257"/>
      <c r="J947" s="258"/>
      <c r="L947" s="2"/>
      <c r="M947" s="2"/>
      <c r="N947" s="2"/>
      <c r="O947" s="2"/>
    </row>
    <row r="948" spans="1:15" s="6" customFormat="1" ht="17.25" thickBot="1" x14ac:dyDescent="0.3">
      <c r="A948" s="508" t="s">
        <v>27</v>
      </c>
      <c r="B948" s="508"/>
      <c r="C948" s="162"/>
      <c r="D948" s="136">
        <f>SUM(D946:D947)</f>
        <v>4378000</v>
      </c>
      <c r="E948" s="163"/>
      <c r="F948" s="157"/>
      <c r="G948" s="136">
        <f>SUM(G946:G947)</f>
        <v>0</v>
      </c>
      <c r="H948" s="230"/>
      <c r="I948" s="89"/>
      <c r="J948" s="136">
        <f>SUM(J946:J947)</f>
        <v>0</v>
      </c>
      <c r="L948" s="2"/>
      <c r="M948" s="2"/>
      <c r="N948" s="2"/>
      <c r="O948" s="2"/>
    </row>
    <row r="949" spans="1:15" s="5" customFormat="1" ht="49.5" customHeight="1" x14ac:dyDescent="0.25">
      <c r="A949" s="349">
        <v>55</v>
      </c>
      <c r="B949" s="316" t="s">
        <v>288</v>
      </c>
      <c r="C949" s="182" t="s">
        <v>23</v>
      </c>
      <c r="D949" s="147">
        <v>4746373</v>
      </c>
      <c r="E949" s="256" t="s">
        <v>484</v>
      </c>
      <c r="F949" s="259" t="s">
        <v>459</v>
      </c>
      <c r="G949" s="147">
        <v>3338347.3736652243</v>
      </c>
      <c r="H949" s="328">
        <v>42969</v>
      </c>
      <c r="I949" s="328"/>
      <c r="J949" s="259"/>
      <c r="L949" s="7"/>
      <c r="M949" s="7"/>
      <c r="N949" s="7"/>
      <c r="O949" s="7"/>
    </row>
    <row r="950" spans="1:15" s="6" customFormat="1" ht="17.25" thickBot="1" x14ac:dyDescent="0.3">
      <c r="A950" s="508" t="s">
        <v>27</v>
      </c>
      <c r="B950" s="508"/>
      <c r="C950" s="162"/>
      <c r="D950" s="136">
        <f>SUM(D949:D949)</f>
        <v>4746373</v>
      </c>
      <c r="E950" s="163"/>
      <c r="F950" s="157"/>
      <c r="G950" s="136">
        <f>SUM(G949:G949)</f>
        <v>3338347.3736652243</v>
      </c>
      <c r="H950" s="230"/>
      <c r="I950" s="89"/>
      <c r="J950" s="136">
        <f>SUM(J949:J949)</f>
        <v>0</v>
      </c>
      <c r="L950" s="2"/>
      <c r="M950" s="2"/>
      <c r="N950" s="2"/>
      <c r="O950" s="2"/>
    </row>
    <row r="951" spans="1:15" s="5" customFormat="1" ht="16.5" x14ac:dyDescent="0.25">
      <c r="A951" s="599">
        <v>56</v>
      </c>
      <c r="B951" s="592" t="s">
        <v>289</v>
      </c>
      <c r="C951" s="165" t="s">
        <v>23</v>
      </c>
      <c r="D951" s="166">
        <v>13293000</v>
      </c>
      <c r="E951" s="499"/>
      <c r="F951" s="252"/>
      <c r="G951" s="166"/>
      <c r="H951" s="255"/>
      <c r="I951" s="255"/>
      <c r="J951" s="252"/>
      <c r="L951" s="7"/>
      <c r="M951" s="7"/>
      <c r="N951" s="7"/>
      <c r="O951" s="7"/>
    </row>
    <row r="952" spans="1:15" s="6" customFormat="1" ht="24" customHeight="1" x14ac:dyDescent="0.25">
      <c r="A952" s="600"/>
      <c r="B952" s="593"/>
      <c r="C952" s="98" t="s">
        <v>11</v>
      </c>
      <c r="D952" s="97">
        <v>100000</v>
      </c>
      <c r="E952" s="500"/>
      <c r="F952" s="258"/>
      <c r="G952" s="97"/>
      <c r="H952" s="257"/>
      <c r="I952" s="257"/>
      <c r="J952" s="258"/>
      <c r="L952" s="2"/>
      <c r="M952" s="2"/>
      <c r="N952" s="2"/>
      <c r="O952" s="2"/>
    </row>
    <row r="953" spans="1:15" s="6" customFormat="1" ht="17.25" thickBot="1" x14ac:dyDescent="0.3">
      <c r="A953" s="508" t="s">
        <v>27</v>
      </c>
      <c r="B953" s="508"/>
      <c r="C953" s="162"/>
      <c r="D953" s="136">
        <f>SUM(D951:D952)</f>
        <v>13393000</v>
      </c>
      <c r="E953" s="163"/>
      <c r="F953" s="157"/>
      <c r="G953" s="136">
        <f>SUM(G951:G952)</f>
        <v>0</v>
      </c>
      <c r="H953" s="230"/>
      <c r="I953" s="89"/>
      <c r="J953" s="136">
        <f>SUM(J951:J952)</f>
        <v>0</v>
      </c>
      <c r="L953" s="2"/>
      <c r="M953" s="2"/>
      <c r="N953" s="2"/>
      <c r="O953" s="2"/>
    </row>
    <row r="954" spans="1:15" s="5" customFormat="1" ht="36" customHeight="1" x14ac:dyDescent="0.25">
      <c r="A954" s="351">
        <v>57</v>
      </c>
      <c r="B954" s="314" t="s">
        <v>290</v>
      </c>
      <c r="C954" s="165" t="s">
        <v>24</v>
      </c>
      <c r="D954" s="166">
        <v>18690000</v>
      </c>
      <c r="E954" s="335" t="s">
        <v>531</v>
      </c>
      <c r="F954" s="252" t="s">
        <v>398</v>
      </c>
      <c r="G954" s="166">
        <v>10005386.380000001</v>
      </c>
      <c r="H954" s="255">
        <v>43029</v>
      </c>
      <c r="I954" s="255"/>
      <c r="J954" s="252"/>
      <c r="L954" s="7"/>
      <c r="M954" s="7"/>
      <c r="N954" s="7"/>
      <c r="O954" s="7"/>
    </row>
    <row r="955" spans="1:15" s="6" customFormat="1" ht="17.25" thickBot="1" x14ac:dyDescent="0.3">
      <c r="A955" s="508" t="s">
        <v>27</v>
      </c>
      <c r="B955" s="508"/>
      <c r="C955" s="162"/>
      <c r="D955" s="136">
        <f>SUM(D954:D954)</f>
        <v>18690000</v>
      </c>
      <c r="E955" s="163"/>
      <c r="F955" s="157"/>
      <c r="G955" s="136">
        <f>SUM(G954:G954)</f>
        <v>10005386.380000001</v>
      </c>
      <c r="H955" s="230"/>
      <c r="I955" s="89"/>
      <c r="J955" s="136">
        <f>SUM(J954:J954)</f>
        <v>0</v>
      </c>
      <c r="L955" s="2"/>
      <c r="M955" s="2"/>
      <c r="N955" s="2"/>
      <c r="O955" s="2"/>
    </row>
    <row r="956" spans="1:15" s="33" customFormat="1" ht="38.25" customHeight="1" x14ac:dyDescent="0.25">
      <c r="A956" s="349">
        <v>58</v>
      </c>
      <c r="B956" s="316" t="s">
        <v>291</v>
      </c>
      <c r="C956" s="182" t="s">
        <v>24</v>
      </c>
      <c r="D956" s="147">
        <v>14700000</v>
      </c>
      <c r="E956" s="335" t="s">
        <v>531</v>
      </c>
      <c r="F956" s="252" t="s">
        <v>398</v>
      </c>
      <c r="G956" s="147">
        <v>9433499.3800000008</v>
      </c>
      <c r="H956" s="328">
        <v>43015</v>
      </c>
      <c r="I956" s="328"/>
      <c r="J956" s="259"/>
      <c r="L956" s="31"/>
      <c r="M956" s="31"/>
      <c r="N956" s="31"/>
      <c r="O956" s="31"/>
    </row>
    <row r="957" spans="1:15" s="6" customFormat="1" ht="17.25" thickBot="1" x14ac:dyDescent="0.3">
      <c r="A957" s="508" t="s">
        <v>27</v>
      </c>
      <c r="B957" s="508"/>
      <c r="C957" s="162"/>
      <c r="D957" s="136">
        <f>SUM(D956:D956)</f>
        <v>14700000</v>
      </c>
      <c r="E957" s="163"/>
      <c r="F957" s="157"/>
      <c r="G957" s="136">
        <f>SUM(G956:G956)</f>
        <v>9433499.3800000008</v>
      </c>
      <c r="H957" s="230"/>
      <c r="I957" s="89"/>
      <c r="J957" s="136">
        <f>SUM(J956:J956)</f>
        <v>0</v>
      </c>
      <c r="L957" s="2"/>
      <c r="M957" s="2"/>
      <c r="N957" s="2"/>
      <c r="O957" s="2"/>
    </row>
    <row r="958" spans="1:15" s="5" customFormat="1" ht="16.5" x14ac:dyDescent="0.25">
      <c r="A958" s="601">
        <v>59</v>
      </c>
      <c r="B958" s="591" t="s">
        <v>292</v>
      </c>
      <c r="C958" s="182" t="s">
        <v>23</v>
      </c>
      <c r="D958" s="147">
        <v>6822000</v>
      </c>
      <c r="E958" s="331"/>
      <c r="F958" s="259"/>
      <c r="G958" s="147"/>
      <c r="H958" s="328"/>
      <c r="I958" s="328"/>
      <c r="J958" s="259"/>
      <c r="L958" s="7"/>
      <c r="M958" s="7"/>
      <c r="N958" s="7"/>
      <c r="O958" s="7"/>
    </row>
    <row r="959" spans="1:15" s="6" customFormat="1" ht="23.25" customHeight="1" x14ac:dyDescent="0.25">
      <c r="A959" s="600"/>
      <c r="B959" s="593"/>
      <c r="C959" s="98" t="s">
        <v>11</v>
      </c>
      <c r="D959" s="97">
        <v>100000</v>
      </c>
      <c r="E959" s="332"/>
      <c r="F959" s="258"/>
      <c r="G959" s="97"/>
      <c r="H959" s="257"/>
      <c r="I959" s="257"/>
      <c r="J959" s="258"/>
      <c r="L959" s="2"/>
      <c r="M959" s="2"/>
      <c r="N959" s="2"/>
      <c r="O959" s="2"/>
    </row>
    <row r="960" spans="1:15" s="6" customFormat="1" ht="17.25" thickBot="1" x14ac:dyDescent="0.3">
      <c r="A960" s="508" t="s">
        <v>27</v>
      </c>
      <c r="B960" s="508"/>
      <c r="C960" s="162"/>
      <c r="D960" s="136">
        <f>SUM(D958:D959)</f>
        <v>6922000</v>
      </c>
      <c r="E960" s="163"/>
      <c r="F960" s="157"/>
      <c r="G960" s="136">
        <f>SUM(G958:G959)</f>
        <v>0</v>
      </c>
      <c r="H960" s="230"/>
      <c r="I960" s="89"/>
      <c r="J960" s="136">
        <f>SUM(J958:J959)</f>
        <v>0</v>
      </c>
      <c r="L960" s="2"/>
      <c r="M960" s="2"/>
      <c r="N960" s="2"/>
      <c r="O960" s="2"/>
    </row>
    <row r="961" spans="1:15" s="5" customFormat="1" ht="25.5" customHeight="1" x14ac:dyDescent="0.25">
      <c r="A961" s="601">
        <v>60</v>
      </c>
      <c r="B961" s="591" t="s">
        <v>293</v>
      </c>
      <c r="C961" s="182" t="s">
        <v>12</v>
      </c>
      <c r="D961" s="147">
        <v>3900000</v>
      </c>
      <c r="E961" s="499" t="s">
        <v>524</v>
      </c>
      <c r="F961" s="259"/>
      <c r="G961" s="147"/>
      <c r="H961" s="354"/>
      <c r="I961" s="328"/>
      <c r="J961" s="259"/>
      <c r="L961" s="7"/>
      <c r="M961" s="7"/>
      <c r="N961" s="7"/>
      <c r="O961" s="7"/>
    </row>
    <row r="962" spans="1:15" s="6" customFormat="1" ht="25.5" customHeight="1" x14ac:dyDescent="0.25">
      <c r="A962" s="600"/>
      <c r="B962" s="593"/>
      <c r="C962" s="98" t="s">
        <v>24</v>
      </c>
      <c r="D962" s="97">
        <v>18690000</v>
      </c>
      <c r="E962" s="500"/>
      <c r="F962" s="258"/>
      <c r="G962" s="97"/>
      <c r="H962" s="257"/>
      <c r="I962" s="257"/>
      <c r="J962" s="258"/>
      <c r="L962" s="2"/>
      <c r="M962" s="2"/>
      <c r="N962" s="2"/>
      <c r="O962" s="2"/>
    </row>
    <row r="963" spans="1:15" s="6" customFormat="1" ht="17.25" thickBot="1" x14ac:dyDescent="0.3">
      <c r="A963" s="508" t="s">
        <v>27</v>
      </c>
      <c r="B963" s="508"/>
      <c r="C963" s="162"/>
      <c r="D963" s="136">
        <f>SUM(D961:D962)</f>
        <v>22590000</v>
      </c>
      <c r="E963" s="163"/>
      <c r="F963" s="157"/>
      <c r="G963" s="136">
        <f>SUM(G961:G962)</f>
        <v>0</v>
      </c>
      <c r="H963" s="230"/>
      <c r="I963" s="89"/>
      <c r="J963" s="136">
        <f t="shared" ref="J963" si="50">SUM(J961:J962)</f>
        <v>0</v>
      </c>
      <c r="L963" s="2"/>
      <c r="M963" s="2"/>
      <c r="N963" s="2"/>
      <c r="O963" s="2"/>
    </row>
    <row r="964" spans="1:15" s="33" customFormat="1" ht="33" x14ac:dyDescent="0.25">
      <c r="A964" s="349">
        <v>61</v>
      </c>
      <c r="B964" s="316" t="s">
        <v>294</v>
      </c>
      <c r="C964" s="182" t="s">
        <v>12</v>
      </c>
      <c r="D964" s="147">
        <v>1509550</v>
      </c>
      <c r="E964" s="469" t="s">
        <v>500</v>
      </c>
      <c r="F964" s="468" t="s">
        <v>455</v>
      </c>
      <c r="G964" s="488">
        <v>1879652.8484366594</v>
      </c>
      <c r="H964" s="328">
        <v>42979</v>
      </c>
      <c r="I964" s="328"/>
      <c r="J964" s="259"/>
      <c r="L964" s="31"/>
      <c r="M964" s="31"/>
      <c r="N964" s="31"/>
      <c r="O964" s="31"/>
    </row>
    <row r="965" spans="1:15" s="356" customFormat="1" ht="17.25" thickBot="1" x14ac:dyDescent="0.3">
      <c r="A965" s="508" t="s">
        <v>27</v>
      </c>
      <c r="B965" s="508"/>
      <c r="C965" s="162"/>
      <c r="D965" s="136">
        <f>SUM(D964:D964)</f>
        <v>1509550</v>
      </c>
      <c r="E965" s="163"/>
      <c r="F965" s="157"/>
      <c r="G965" s="136">
        <f>SUM(G964:G964)</f>
        <v>1879652.8484366594</v>
      </c>
      <c r="H965" s="230"/>
      <c r="I965" s="89"/>
      <c r="J965" s="136">
        <f>SUM(J964:J964)</f>
        <v>0</v>
      </c>
      <c r="L965" s="355"/>
      <c r="M965" s="355"/>
      <c r="N965" s="355"/>
      <c r="O965" s="355"/>
    </row>
    <row r="966" spans="1:15" s="5" customFormat="1" ht="39.75" customHeight="1" x14ac:dyDescent="0.25">
      <c r="A966" s="351">
        <v>62</v>
      </c>
      <c r="B966" s="321" t="s">
        <v>295</v>
      </c>
      <c r="C966" s="165" t="s">
        <v>24</v>
      </c>
      <c r="D966" s="166">
        <v>18690000</v>
      </c>
      <c r="E966" s="335" t="s">
        <v>531</v>
      </c>
      <c r="F966" s="252" t="s">
        <v>398</v>
      </c>
      <c r="G966" s="166">
        <v>15002394.92</v>
      </c>
      <c r="H966" s="255">
        <v>43015</v>
      </c>
      <c r="I966" s="255"/>
      <c r="J966" s="252"/>
      <c r="L966" s="7"/>
      <c r="M966" s="7"/>
      <c r="N966" s="7"/>
      <c r="O966" s="7"/>
    </row>
    <row r="967" spans="1:15" s="6" customFormat="1" ht="17.25" thickBot="1" x14ac:dyDescent="0.3">
      <c r="A967" s="508" t="s">
        <v>27</v>
      </c>
      <c r="B967" s="508"/>
      <c r="C967" s="162"/>
      <c r="D967" s="136">
        <f>SUM(D966:D966)</f>
        <v>18690000</v>
      </c>
      <c r="E967" s="163"/>
      <c r="F967" s="157"/>
      <c r="G967" s="136">
        <f>SUM(G966:G966)</f>
        <v>15002394.92</v>
      </c>
      <c r="H967" s="230"/>
      <c r="I967" s="89"/>
      <c r="J967" s="136">
        <f>SUM(J966:J966)</f>
        <v>0</v>
      </c>
      <c r="L967" s="2"/>
      <c r="M967" s="2"/>
      <c r="N967" s="2"/>
      <c r="O967" s="2"/>
    </row>
    <row r="968" spans="1:15" s="5" customFormat="1" ht="16.5" x14ac:dyDescent="0.25">
      <c r="A968" s="601">
        <v>63</v>
      </c>
      <c r="B968" s="591" t="s">
        <v>296</v>
      </c>
      <c r="C968" s="182" t="s">
        <v>23</v>
      </c>
      <c r="D968" s="147">
        <v>8775000</v>
      </c>
      <c r="E968" s="499"/>
      <c r="F968" s="259"/>
      <c r="G968" s="147"/>
      <c r="H968" s="328"/>
      <c r="I968" s="328"/>
      <c r="J968" s="259"/>
      <c r="L968" s="7"/>
      <c r="M968" s="7"/>
      <c r="N968" s="7"/>
      <c r="O968" s="7"/>
    </row>
    <row r="969" spans="1:15" s="6" customFormat="1" ht="21.75" customHeight="1" x14ac:dyDescent="0.25">
      <c r="A969" s="600"/>
      <c r="B969" s="593"/>
      <c r="C969" s="98" t="s">
        <v>11</v>
      </c>
      <c r="D969" s="97">
        <v>100000</v>
      </c>
      <c r="E969" s="500"/>
      <c r="F969" s="258"/>
      <c r="G969" s="97"/>
      <c r="H969" s="257"/>
      <c r="I969" s="257"/>
      <c r="J969" s="258"/>
      <c r="L969" s="2"/>
      <c r="M969" s="2"/>
      <c r="N969" s="2"/>
      <c r="O969" s="2"/>
    </row>
    <row r="970" spans="1:15" s="6" customFormat="1" ht="17.25" thickBot="1" x14ac:dyDescent="0.3">
      <c r="A970" s="508" t="s">
        <v>27</v>
      </c>
      <c r="B970" s="508"/>
      <c r="C970" s="162"/>
      <c r="D970" s="136">
        <f>SUM(D968:D969)</f>
        <v>8875000</v>
      </c>
      <c r="E970" s="163"/>
      <c r="F970" s="157"/>
      <c r="G970" s="136">
        <f>SUM(G968:G969)</f>
        <v>0</v>
      </c>
      <c r="H970" s="230"/>
      <c r="I970" s="89"/>
      <c r="J970" s="136">
        <f>SUM(J968:J969)</f>
        <v>0</v>
      </c>
      <c r="L970" s="2"/>
      <c r="M970" s="2"/>
      <c r="N970" s="2"/>
      <c r="O970" s="2"/>
    </row>
    <row r="971" spans="1:15" s="5" customFormat="1" ht="33" x14ac:dyDescent="0.25">
      <c r="A971" s="349">
        <v>64</v>
      </c>
      <c r="B971" s="322" t="s">
        <v>297</v>
      </c>
      <c r="C971" s="147" t="s">
        <v>23</v>
      </c>
      <c r="D971" s="147">
        <v>3713185</v>
      </c>
      <c r="E971" s="335" t="s">
        <v>482</v>
      </c>
      <c r="F971" s="252" t="s">
        <v>458</v>
      </c>
      <c r="G971" s="147">
        <v>3546091.559017696</v>
      </c>
      <c r="H971" s="255">
        <v>42989</v>
      </c>
      <c r="I971" s="330"/>
      <c r="J971" s="259"/>
      <c r="L971" s="7"/>
      <c r="M971" s="7"/>
      <c r="N971" s="7"/>
      <c r="O971" s="7"/>
    </row>
    <row r="972" spans="1:15" s="6" customFormat="1" ht="17.25" thickBot="1" x14ac:dyDescent="0.3">
      <c r="A972" s="508" t="s">
        <v>27</v>
      </c>
      <c r="B972" s="508"/>
      <c r="C972" s="137"/>
      <c r="D972" s="136">
        <f>SUM(D971:D971)</f>
        <v>3713185</v>
      </c>
      <c r="E972" s="163"/>
      <c r="F972" s="157"/>
      <c r="G972" s="136">
        <f>SUM(G971:G971)</f>
        <v>3546091.559017696</v>
      </c>
      <c r="H972" s="230"/>
      <c r="I972" s="89"/>
      <c r="J972" s="136">
        <f>SUM(J971:J971)</f>
        <v>0</v>
      </c>
      <c r="L972" s="2"/>
      <c r="M972" s="2"/>
      <c r="N972" s="2"/>
      <c r="O972" s="2"/>
    </row>
    <row r="973" spans="1:15" s="5" customFormat="1" ht="33" x14ac:dyDescent="0.25">
      <c r="A973" s="351">
        <v>65</v>
      </c>
      <c r="B973" s="314" t="s">
        <v>298</v>
      </c>
      <c r="C973" s="165" t="s">
        <v>23</v>
      </c>
      <c r="D973" s="166">
        <v>2514928</v>
      </c>
      <c r="E973" s="335" t="s">
        <v>482</v>
      </c>
      <c r="F973" s="252" t="s">
        <v>458</v>
      </c>
      <c r="G973" s="166">
        <v>2401756.0850447104</v>
      </c>
      <c r="H973" s="255">
        <v>42975</v>
      </c>
      <c r="I973" s="255"/>
      <c r="J973" s="252"/>
      <c r="L973" s="7"/>
      <c r="M973" s="7"/>
      <c r="N973" s="7"/>
      <c r="O973" s="7"/>
    </row>
    <row r="974" spans="1:15" s="6" customFormat="1" ht="17.25" thickBot="1" x14ac:dyDescent="0.3">
      <c r="A974" s="508" t="s">
        <v>27</v>
      </c>
      <c r="B974" s="508"/>
      <c r="C974" s="162"/>
      <c r="D974" s="136">
        <f>SUM(D973:D973)</f>
        <v>2514928</v>
      </c>
      <c r="E974" s="163"/>
      <c r="F974" s="157"/>
      <c r="G974" s="136">
        <f>SUM(G973:G973)</f>
        <v>2401756.0850447104</v>
      </c>
      <c r="H974" s="230"/>
      <c r="I974" s="89"/>
      <c r="J974" s="136">
        <f>SUM(J973:J973)</f>
        <v>0</v>
      </c>
      <c r="L974" s="2"/>
      <c r="M974" s="2"/>
      <c r="N974" s="2"/>
      <c r="O974" s="2"/>
    </row>
    <row r="975" spans="1:15" s="5" customFormat="1" ht="35.25" customHeight="1" x14ac:dyDescent="0.25">
      <c r="A975" s="349">
        <v>66</v>
      </c>
      <c r="B975" s="316" t="s">
        <v>299</v>
      </c>
      <c r="C975" s="182" t="s">
        <v>23</v>
      </c>
      <c r="D975" s="147">
        <v>2154746</v>
      </c>
      <c r="E975" s="335" t="s">
        <v>483</v>
      </c>
      <c r="F975" s="252" t="s">
        <v>458</v>
      </c>
      <c r="G975" s="147">
        <v>2057782.6813976453</v>
      </c>
      <c r="H975" s="255">
        <v>42975</v>
      </c>
      <c r="I975" s="328"/>
      <c r="J975" s="259"/>
      <c r="L975" s="7"/>
      <c r="M975" s="7"/>
      <c r="N975" s="7"/>
      <c r="O975" s="7"/>
    </row>
    <row r="976" spans="1:15" s="6" customFormat="1" ht="17.25" thickBot="1" x14ac:dyDescent="0.3">
      <c r="A976" s="508" t="s">
        <v>27</v>
      </c>
      <c r="B976" s="508"/>
      <c r="C976" s="162"/>
      <c r="D976" s="136">
        <f>SUM(D975:D975)</f>
        <v>2154746</v>
      </c>
      <c r="E976" s="163"/>
      <c r="F976" s="157"/>
      <c r="G976" s="136">
        <f>SUM(G975:G975)</f>
        <v>2057782.6813976453</v>
      </c>
      <c r="H976" s="230"/>
      <c r="I976" s="89"/>
      <c r="J976" s="136">
        <f>SUM(J975:J975)</f>
        <v>0</v>
      </c>
      <c r="L976" s="2"/>
      <c r="M976" s="2"/>
      <c r="N976" s="2"/>
      <c r="O976" s="2"/>
    </row>
    <row r="977" spans="1:15" s="6" customFormat="1" ht="33" x14ac:dyDescent="0.25">
      <c r="A977" s="349">
        <v>67</v>
      </c>
      <c r="B977" s="322" t="s">
        <v>300</v>
      </c>
      <c r="C977" s="147" t="s">
        <v>23</v>
      </c>
      <c r="D977" s="147">
        <v>11005853</v>
      </c>
      <c r="E977" s="335" t="s">
        <v>483</v>
      </c>
      <c r="F977" s="252" t="s">
        <v>458</v>
      </c>
      <c r="G977" s="147">
        <v>10510589.750160702</v>
      </c>
      <c r="H977" s="255">
        <v>42995</v>
      </c>
      <c r="I977" s="304"/>
      <c r="J977" s="259"/>
      <c r="L977" s="2"/>
      <c r="M977" s="2"/>
      <c r="N977" s="2"/>
      <c r="O977" s="2"/>
    </row>
    <row r="978" spans="1:15" s="6" customFormat="1" ht="17.25" thickBot="1" x14ac:dyDescent="0.3">
      <c r="A978" s="508" t="s">
        <v>27</v>
      </c>
      <c r="B978" s="508"/>
      <c r="C978" s="137"/>
      <c r="D978" s="136">
        <f>SUM(D977:D977)</f>
        <v>11005853</v>
      </c>
      <c r="E978" s="163"/>
      <c r="F978" s="157"/>
      <c r="G978" s="136">
        <f>SUM(G977:G977)</f>
        <v>10510589.750160702</v>
      </c>
      <c r="H978" s="230"/>
      <c r="I978" s="89"/>
      <c r="J978" s="136">
        <f>SUM(J977:J977)</f>
        <v>0</v>
      </c>
      <c r="L978" s="2"/>
      <c r="M978" s="2"/>
      <c r="N978" s="2"/>
      <c r="O978" s="2"/>
    </row>
    <row r="979" spans="1:15" s="6" customFormat="1" ht="31.5" customHeight="1" x14ac:dyDescent="0.25">
      <c r="A979" s="351">
        <v>68</v>
      </c>
      <c r="B979" s="314" t="s">
        <v>301</v>
      </c>
      <c r="C979" s="165" t="s">
        <v>24</v>
      </c>
      <c r="D979" s="166">
        <v>18690000</v>
      </c>
      <c r="E979" s="335" t="s">
        <v>485</v>
      </c>
      <c r="F979" s="252" t="s">
        <v>462</v>
      </c>
      <c r="G979" s="166">
        <v>12109256.434479009</v>
      </c>
      <c r="H979" s="255">
        <v>42999</v>
      </c>
      <c r="I979" s="255"/>
      <c r="J979" s="252"/>
      <c r="L979" s="2"/>
      <c r="M979" s="2"/>
      <c r="N979" s="2"/>
      <c r="O979" s="2"/>
    </row>
    <row r="980" spans="1:15" s="6" customFormat="1" ht="17.25" thickBot="1" x14ac:dyDescent="0.3">
      <c r="A980" s="508" t="s">
        <v>27</v>
      </c>
      <c r="B980" s="508"/>
      <c r="C980" s="162"/>
      <c r="D980" s="136">
        <f>SUM(D979:D979)</f>
        <v>18690000</v>
      </c>
      <c r="E980" s="163"/>
      <c r="F980" s="157"/>
      <c r="G980" s="136">
        <f>SUM(G979:G979)</f>
        <v>12109256.434479009</v>
      </c>
      <c r="H980" s="230"/>
      <c r="I980" s="89"/>
      <c r="J980" s="136">
        <f>SUM(J979:J979)</f>
        <v>0</v>
      </c>
      <c r="L980" s="2"/>
      <c r="M980" s="2"/>
      <c r="N980" s="2"/>
      <c r="O980" s="2"/>
    </row>
    <row r="981" spans="1:15" s="6" customFormat="1" ht="37.5" customHeight="1" x14ac:dyDescent="0.25">
      <c r="A981" s="351">
        <v>69</v>
      </c>
      <c r="B981" s="314" t="s">
        <v>302</v>
      </c>
      <c r="C981" s="165" t="s">
        <v>24</v>
      </c>
      <c r="D981" s="166">
        <v>18690000</v>
      </c>
      <c r="E981" s="335" t="s">
        <v>485</v>
      </c>
      <c r="F981" s="252" t="s">
        <v>462</v>
      </c>
      <c r="G981" s="166">
        <v>12948319.777899433</v>
      </c>
      <c r="H981" s="255">
        <v>42999</v>
      </c>
      <c r="I981" s="255"/>
      <c r="J981" s="252"/>
      <c r="L981" s="2"/>
      <c r="M981" s="2"/>
      <c r="N981" s="2"/>
      <c r="O981" s="2"/>
    </row>
    <row r="982" spans="1:15" s="6" customFormat="1" ht="17.25" thickBot="1" x14ac:dyDescent="0.3">
      <c r="A982" s="508" t="s">
        <v>27</v>
      </c>
      <c r="B982" s="508"/>
      <c r="C982" s="162"/>
      <c r="D982" s="136">
        <f>SUM(D981:D981)</f>
        <v>18690000</v>
      </c>
      <c r="E982" s="163"/>
      <c r="F982" s="157"/>
      <c r="G982" s="136">
        <f>SUM(G981:G981)</f>
        <v>12948319.777899433</v>
      </c>
      <c r="H982" s="230"/>
      <c r="I982" s="89"/>
      <c r="J982" s="136">
        <f>SUM(J981:J981)</f>
        <v>0</v>
      </c>
      <c r="L982" s="2"/>
      <c r="M982" s="2"/>
      <c r="N982" s="2"/>
      <c r="O982" s="2"/>
    </row>
    <row r="983" spans="1:15" s="6" customFormat="1" ht="16.5" x14ac:dyDescent="0.25">
      <c r="A983" s="599">
        <v>70</v>
      </c>
      <c r="B983" s="592" t="s">
        <v>303</v>
      </c>
      <c r="C983" s="165" t="s">
        <v>23</v>
      </c>
      <c r="D983" s="166">
        <v>13320000</v>
      </c>
      <c r="E983" s="499"/>
      <c r="F983" s="252"/>
      <c r="G983" s="166"/>
      <c r="H983" s="255"/>
      <c r="I983" s="255"/>
      <c r="J983" s="252"/>
      <c r="L983" s="2"/>
      <c r="M983" s="2"/>
      <c r="N983" s="2"/>
      <c r="O983" s="2"/>
    </row>
    <row r="984" spans="1:15" s="9" customFormat="1" ht="16.5" outlineLevel="1" x14ac:dyDescent="0.25">
      <c r="A984" s="600"/>
      <c r="B984" s="593"/>
      <c r="C984" s="98" t="s">
        <v>11</v>
      </c>
      <c r="D984" s="97">
        <v>100000</v>
      </c>
      <c r="E984" s="500"/>
      <c r="F984" s="258"/>
      <c r="G984" s="97"/>
      <c r="H984" s="257"/>
      <c r="I984" s="257"/>
      <c r="J984" s="258"/>
      <c r="L984" s="2"/>
      <c r="M984" s="2"/>
      <c r="N984" s="2"/>
      <c r="O984" s="2"/>
    </row>
    <row r="985" spans="1:15" s="6" customFormat="1" ht="17.25" thickBot="1" x14ac:dyDescent="0.3">
      <c r="A985" s="508" t="s">
        <v>27</v>
      </c>
      <c r="B985" s="508"/>
      <c r="C985" s="162"/>
      <c r="D985" s="136">
        <f>SUM(D983:D984)</f>
        <v>13420000</v>
      </c>
      <c r="E985" s="163"/>
      <c r="F985" s="157"/>
      <c r="G985" s="136">
        <f>SUM(G983:G983)</f>
        <v>0</v>
      </c>
      <c r="H985" s="230"/>
      <c r="I985" s="89"/>
      <c r="J985" s="136">
        <f>SUM(J983:J983)</f>
        <v>0</v>
      </c>
      <c r="L985" s="2"/>
      <c r="M985" s="2"/>
      <c r="N985" s="2"/>
      <c r="O985" s="2"/>
    </row>
    <row r="986" spans="1:15" s="6" customFormat="1" ht="18" customHeight="1" x14ac:dyDescent="0.25">
      <c r="A986" s="601">
        <v>71</v>
      </c>
      <c r="B986" s="591" t="s">
        <v>304</v>
      </c>
      <c r="C986" s="182" t="s">
        <v>12</v>
      </c>
      <c r="D986" s="147">
        <v>584250</v>
      </c>
      <c r="E986" s="499" t="s">
        <v>532</v>
      </c>
      <c r="F986" s="502" t="s">
        <v>367</v>
      </c>
      <c r="G986" s="490">
        <v>10341370.417003395</v>
      </c>
      <c r="H986" s="493">
        <v>42965</v>
      </c>
      <c r="I986" s="328"/>
      <c r="J986" s="259"/>
      <c r="L986" s="2"/>
      <c r="M986" s="2"/>
      <c r="N986" s="2"/>
      <c r="O986" s="2"/>
    </row>
    <row r="987" spans="1:15" s="6" customFormat="1" ht="16.5" x14ac:dyDescent="0.25">
      <c r="A987" s="600"/>
      <c r="B987" s="593"/>
      <c r="C987" s="182" t="s">
        <v>8</v>
      </c>
      <c r="D987" s="97">
        <v>1537500</v>
      </c>
      <c r="E987" s="501"/>
      <c r="F987" s="503"/>
      <c r="G987" s="491"/>
      <c r="H987" s="494"/>
      <c r="I987" s="257"/>
      <c r="J987" s="258"/>
      <c r="L987" s="2"/>
      <c r="M987" s="2"/>
      <c r="N987" s="2"/>
      <c r="O987" s="2"/>
    </row>
    <row r="988" spans="1:15" s="6" customFormat="1" ht="16.5" x14ac:dyDescent="0.25">
      <c r="A988" s="600"/>
      <c r="B988" s="593"/>
      <c r="C988" s="182" t="s">
        <v>9</v>
      </c>
      <c r="D988" s="97">
        <v>399750</v>
      </c>
      <c r="E988" s="501"/>
      <c r="F988" s="503"/>
      <c r="G988" s="491"/>
      <c r="H988" s="494"/>
      <c r="I988" s="257"/>
      <c r="J988" s="258"/>
      <c r="L988" s="2"/>
      <c r="M988" s="2"/>
      <c r="N988" s="2"/>
      <c r="O988" s="2"/>
    </row>
    <row r="989" spans="1:15" s="6" customFormat="1" ht="16.5" x14ac:dyDescent="0.25">
      <c r="A989" s="600"/>
      <c r="B989" s="593"/>
      <c r="C989" s="182" t="s">
        <v>10</v>
      </c>
      <c r="D989" s="97">
        <v>276750</v>
      </c>
      <c r="E989" s="501"/>
      <c r="F989" s="503"/>
      <c r="G989" s="491"/>
      <c r="H989" s="494"/>
      <c r="I989" s="257"/>
      <c r="J989" s="258"/>
      <c r="L989" s="2"/>
      <c r="M989" s="2"/>
      <c r="N989" s="2"/>
      <c r="O989" s="2"/>
    </row>
    <row r="990" spans="1:15" s="6" customFormat="1" ht="16.5" x14ac:dyDescent="0.25">
      <c r="A990" s="600"/>
      <c r="B990" s="593"/>
      <c r="C990" s="98" t="s">
        <v>23</v>
      </c>
      <c r="D990" s="97">
        <v>2998125</v>
      </c>
      <c r="E990" s="501"/>
      <c r="F990" s="503"/>
      <c r="G990" s="491"/>
      <c r="H990" s="494"/>
      <c r="I990" s="257"/>
      <c r="J990" s="258"/>
      <c r="L990" s="2"/>
      <c r="M990" s="2"/>
      <c r="N990" s="2"/>
      <c r="O990" s="2"/>
    </row>
    <row r="991" spans="1:15" s="9" customFormat="1" ht="16.5" outlineLevel="1" x14ac:dyDescent="0.25">
      <c r="A991" s="600"/>
      <c r="B991" s="593"/>
      <c r="C991" s="98" t="s">
        <v>24</v>
      </c>
      <c r="D991" s="97">
        <v>2688000</v>
      </c>
      <c r="E991" s="500"/>
      <c r="F991" s="504"/>
      <c r="G991" s="492"/>
      <c r="H991" s="495"/>
      <c r="I991" s="257"/>
      <c r="J991" s="258"/>
      <c r="L991" s="2"/>
      <c r="M991" s="2"/>
      <c r="N991" s="2"/>
      <c r="O991" s="2"/>
    </row>
    <row r="992" spans="1:15" s="6" customFormat="1" ht="17.25" thickBot="1" x14ac:dyDescent="0.3">
      <c r="A992" s="508" t="s">
        <v>27</v>
      </c>
      <c r="B992" s="508"/>
      <c r="C992" s="162"/>
      <c r="D992" s="136">
        <f>SUM(D986:D991)</f>
        <v>8484375</v>
      </c>
      <c r="E992" s="163"/>
      <c r="F992" s="157"/>
      <c r="G992" s="136">
        <f>SUM(G986:G987)</f>
        <v>10341370.417003395</v>
      </c>
      <c r="H992" s="230"/>
      <c r="I992" s="89"/>
      <c r="J992" s="136">
        <f>SUM(J986:J987)</f>
        <v>0</v>
      </c>
      <c r="L992" s="2"/>
      <c r="M992" s="2"/>
      <c r="N992" s="2"/>
      <c r="O992" s="2"/>
    </row>
    <row r="993" spans="1:15" s="6" customFormat="1" ht="16.5" x14ac:dyDescent="0.25">
      <c r="A993" s="532">
        <v>72</v>
      </c>
      <c r="B993" s="608" t="s">
        <v>305</v>
      </c>
      <c r="C993" s="165" t="s">
        <v>8</v>
      </c>
      <c r="D993" s="166">
        <v>6765000</v>
      </c>
      <c r="E993" s="694" t="s">
        <v>532</v>
      </c>
      <c r="F993" s="525" t="s">
        <v>367</v>
      </c>
      <c r="G993" s="496">
        <v>9917404.0099999998</v>
      </c>
      <c r="H993" s="527">
        <v>42972</v>
      </c>
      <c r="I993" s="107"/>
      <c r="J993" s="166"/>
      <c r="L993" s="2"/>
      <c r="M993" s="2"/>
      <c r="N993" s="2"/>
      <c r="O993" s="2"/>
    </row>
    <row r="994" spans="1:15" s="6" customFormat="1" ht="16.5" x14ac:dyDescent="0.25">
      <c r="A994" s="533"/>
      <c r="B994" s="609"/>
      <c r="C994" s="182" t="s">
        <v>9</v>
      </c>
      <c r="D994" s="147">
        <v>1758900</v>
      </c>
      <c r="E994" s="695"/>
      <c r="F994" s="529"/>
      <c r="G994" s="497"/>
      <c r="H994" s="542"/>
      <c r="I994" s="311"/>
      <c r="J994" s="147"/>
      <c r="L994" s="2"/>
      <c r="M994" s="2"/>
      <c r="N994" s="2"/>
      <c r="O994" s="2"/>
    </row>
    <row r="995" spans="1:15" s="6" customFormat="1" ht="16.5" x14ac:dyDescent="0.25">
      <c r="A995" s="534"/>
      <c r="B995" s="610"/>
      <c r="C995" s="182" t="s">
        <v>23</v>
      </c>
      <c r="D995" s="147">
        <v>8794350</v>
      </c>
      <c r="E995" s="696"/>
      <c r="F995" s="526"/>
      <c r="G995" s="498"/>
      <c r="H995" s="528"/>
      <c r="I995" s="311"/>
      <c r="J995" s="147"/>
      <c r="L995" s="2"/>
      <c r="M995" s="2"/>
      <c r="N995" s="2"/>
      <c r="O995" s="2"/>
    </row>
    <row r="996" spans="1:15" s="6" customFormat="1" ht="17.25" thickBot="1" x14ac:dyDescent="0.3">
      <c r="A996" s="508" t="s">
        <v>27</v>
      </c>
      <c r="B996" s="508"/>
      <c r="C996" s="162"/>
      <c r="D996" s="136">
        <f>SUM(D993:D995)</f>
        <v>17318250</v>
      </c>
      <c r="E996" s="163"/>
      <c r="F996" s="157"/>
      <c r="G996" s="136">
        <f>SUM(G993:G993)</f>
        <v>9917404.0099999998</v>
      </c>
      <c r="H996" s="230"/>
      <c r="I996" s="89"/>
      <c r="J996" s="137">
        <f>SUM(J993:J993)</f>
        <v>0</v>
      </c>
      <c r="L996" s="2"/>
      <c r="M996" s="2"/>
      <c r="N996" s="2"/>
      <c r="O996" s="2"/>
    </row>
    <row r="997" spans="1:15" s="6" customFormat="1" ht="38.25" customHeight="1" x14ac:dyDescent="0.25">
      <c r="A997" s="351">
        <v>73</v>
      </c>
      <c r="B997" s="314" t="s">
        <v>306</v>
      </c>
      <c r="C997" s="165" t="s">
        <v>23</v>
      </c>
      <c r="D997" s="166">
        <v>4742400</v>
      </c>
      <c r="E997" s="335" t="s">
        <v>532</v>
      </c>
      <c r="F997" s="252" t="s">
        <v>367</v>
      </c>
      <c r="G997" s="166">
        <v>4539463.3</v>
      </c>
      <c r="H997" s="255">
        <v>42977</v>
      </c>
      <c r="I997" s="255"/>
      <c r="J997" s="252"/>
      <c r="L997" s="2"/>
      <c r="M997" s="2"/>
      <c r="N997" s="2"/>
      <c r="O997" s="2"/>
    </row>
    <row r="998" spans="1:15" s="6" customFormat="1" ht="17.25" thickBot="1" x14ac:dyDescent="0.3">
      <c r="A998" s="508" t="s">
        <v>27</v>
      </c>
      <c r="B998" s="508"/>
      <c r="C998" s="162"/>
      <c r="D998" s="136">
        <f>SUM(D997:D997)</f>
        <v>4742400</v>
      </c>
      <c r="E998" s="163"/>
      <c r="F998" s="157"/>
      <c r="G998" s="136">
        <f>SUM(G997:G997)</f>
        <v>4539463.3</v>
      </c>
      <c r="H998" s="230"/>
      <c r="I998" s="89"/>
      <c r="J998" s="136">
        <f>SUM(J997:J997)</f>
        <v>0</v>
      </c>
      <c r="L998" s="2"/>
      <c r="M998" s="2"/>
      <c r="N998" s="2"/>
      <c r="O998" s="2"/>
    </row>
    <row r="999" spans="1:15" s="6" customFormat="1" ht="16.5" customHeight="1" x14ac:dyDescent="0.25">
      <c r="A999" s="599">
        <v>74</v>
      </c>
      <c r="B999" s="592" t="s">
        <v>307</v>
      </c>
      <c r="C999" s="165" t="s">
        <v>23</v>
      </c>
      <c r="D999" s="166">
        <v>13320000</v>
      </c>
      <c r="E999" s="499"/>
      <c r="F999" s="252"/>
      <c r="G999" s="166"/>
      <c r="H999" s="255"/>
      <c r="I999" s="255"/>
      <c r="J999" s="252"/>
      <c r="L999" s="2"/>
      <c r="M999" s="2"/>
      <c r="N999" s="2"/>
      <c r="O999" s="2"/>
    </row>
    <row r="1000" spans="1:15" s="6" customFormat="1" ht="16.5" customHeight="1" x14ac:dyDescent="0.25">
      <c r="A1000" s="600"/>
      <c r="B1000" s="593"/>
      <c r="C1000" s="98" t="s">
        <v>11</v>
      </c>
      <c r="D1000" s="97">
        <v>100000</v>
      </c>
      <c r="E1000" s="500"/>
      <c r="F1000" s="258"/>
      <c r="G1000" s="97"/>
      <c r="H1000" s="257"/>
      <c r="I1000" s="257"/>
      <c r="J1000" s="258"/>
      <c r="L1000" s="2"/>
      <c r="M1000" s="2"/>
      <c r="N1000" s="2"/>
      <c r="O1000" s="2"/>
    </row>
    <row r="1001" spans="1:15" s="6" customFormat="1" ht="17.25" thickBot="1" x14ac:dyDescent="0.3">
      <c r="A1001" s="508" t="s">
        <v>27</v>
      </c>
      <c r="B1001" s="508"/>
      <c r="C1001" s="162"/>
      <c r="D1001" s="136">
        <f>SUM(D999:D1000)</f>
        <v>13420000</v>
      </c>
      <c r="E1001" s="163"/>
      <c r="F1001" s="157"/>
      <c r="G1001" s="136">
        <f>SUM(G999:G1000)</f>
        <v>0</v>
      </c>
      <c r="H1001" s="230"/>
      <c r="I1001" s="89"/>
      <c r="J1001" s="136">
        <f>SUM(J999:J1000)</f>
        <v>0</v>
      </c>
      <c r="L1001" s="2"/>
      <c r="M1001" s="2"/>
      <c r="N1001" s="2"/>
      <c r="O1001" s="2"/>
    </row>
    <row r="1002" spans="1:15" s="6" customFormat="1" ht="36.75" customHeight="1" x14ac:dyDescent="0.25">
      <c r="A1002" s="351">
        <v>75</v>
      </c>
      <c r="B1002" s="321" t="s">
        <v>308</v>
      </c>
      <c r="C1002" s="165" t="s">
        <v>23</v>
      </c>
      <c r="D1002" s="166">
        <v>7413900</v>
      </c>
      <c r="E1002" s="335" t="s">
        <v>491</v>
      </c>
      <c r="F1002" s="252" t="s">
        <v>455</v>
      </c>
      <c r="G1002" s="166">
        <v>9154619.3368194383</v>
      </c>
      <c r="H1002" s="255">
        <v>43013</v>
      </c>
      <c r="I1002" s="255"/>
      <c r="J1002" s="252"/>
      <c r="L1002" s="2"/>
      <c r="M1002" s="2"/>
      <c r="N1002" s="2"/>
      <c r="O1002" s="2"/>
    </row>
    <row r="1003" spans="1:15" s="6" customFormat="1" ht="17.25" thickBot="1" x14ac:dyDescent="0.3">
      <c r="A1003" s="508" t="s">
        <v>27</v>
      </c>
      <c r="B1003" s="508"/>
      <c r="C1003" s="162"/>
      <c r="D1003" s="136">
        <f>SUM(D1002:D1002)</f>
        <v>7413900</v>
      </c>
      <c r="E1003" s="163"/>
      <c r="F1003" s="157"/>
      <c r="G1003" s="136">
        <f>SUM(G1002:G1002)</f>
        <v>9154619.3368194383</v>
      </c>
      <c r="H1003" s="230"/>
      <c r="I1003" s="89"/>
      <c r="J1003" s="136">
        <f>SUM(J1002:J1002)</f>
        <v>0</v>
      </c>
      <c r="L1003" s="2"/>
      <c r="M1003" s="2"/>
      <c r="N1003" s="2"/>
      <c r="O1003" s="2"/>
    </row>
    <row r="1004" spans="1:15" s="25" customFormat="1" ht="18" customHeight="1" x14ac:dyDescent="0.25">
      <c r="A1004" s="599">
        <v>76</v>
      </c>
      <c r="B1004" s="592" t="s">
        <v>309</v>
      </c>
      <c r="C1004" s="165" t="s">
        <v>12</v>
      </c>
      <c r="D1004" s="166">
        <v>3307900</v>
      </c>
      <c r="E1004" s="499" t="s">
        <v>490</v>
      </c>
      <c r="F1004" s="502" t="s">
        <v>366</v>
      </c>
      <c r="G1004" s="490">
        <v>19303291.769817449</v>
      </c>
      <c r="H1004" s="493">
        <v>43025</v>
      </c>
      <c r="I1004" s="255"/>
      <c r="J1004" s="252"/>
      <c r="L1004" s="30"/>
      <c r="M1004" s="30"/>
      <c r="N1004" s="30"/>
      <c r="O1004" s="30"/>
    </row>
    <row r="1005" spans="1:15" s="6" customFormat="1" ht="15.75" customHeight="1" x14ac:dyDescent="0.25">
      <c r="A1005" s="600"/>
      <c r="B1005" s="593"/>
      <c r="C1005" s="182" t="s">
        <v>8</v>
      </c>
      <c r="D1005" s="97">
        <v>8705000</v>
      </c>
      <c r="E1005" s="501"/>
      <c r="F1005" s="503"/>
      <c r="G1005" s="491"/>
      <c r="H1005" s="494"/>
      <c r="I1005" s="257"/>
      <c r="J1005" s="258"/>
      <c r="L1005" s="2"/>
      <c r="M1005" s="2"/>
      <c r="N1005" s="2"/>
      <c r="O1005" s="2"/>
    </row>
    <row r="1006" spans="1:15" s="6" customFormat="1" ht="16.5" x14ac:dyDescent="0.25">
      <c r="A1006" s="600"/>
      <c r="B1006" s="593"/>
      <c r="C1006" s="182" t="s">
        <v>9</v>
      </c>
      <c r="D1006" s="97">
        <v>2263300</v>
      </c>
      <c r="E1006" s="501"/>
      <c r="F1006" s="503"/>
      <c r="G1006" s="491"/>
      <c r="H1006" s="494"/>
      <c r="I1006" s="257"/>
      <c r="J1006" s="258"/>
      <c r="L1006" s="2"/>
      <c r="M1006" s="2"/>
      <c r="N1006" s="2"/>
      <c r="O1006" s="2"/>
    </row>
    <row r="1007" spans="1:15" s="6" customFormat="1" ht="16.5" x14ac:dyDescent="0.25">
      <c r="A1007" s="600"/>
      <c r="B1007" s="593"/>
      <c r="C1007" s="182" t="s">
        <v>10</v>
      </c>
      <c r="D1007" s="97">
        <v>1566900</v>
      </c>
      <c r="E1007" s="501"/>
      <c r="F1007" s="503"/>
      <c r="G1007" s="491"/>
      <c r="H1007" s="494"/>
      <c r="I1007" s="257"/>
      <c r="J1007" s="258"/>
      <c r="L1007" s="2"/>
      <c r="M1007" s="2"/>
      <c r="N1007" s="2"/>
      <c r="O1007" s="2"/>
    </row>
    <row r="1008" spans="1:15" s="6" customFormat="1" ht="16.5" x14ac:dyDescent="0.25">
      <c r="A1008" s="600"/>
      <c r="B1008" s="593"/>
      <c r="C1008" s="182" t="s">
        <v>489</v>
      </c>
      <c r="D1008" s="97">
        <v>10710000</v>
      </c>
      <c r="E1008" s="500"/>
      <c r="F1008" s="504"/>
      <c r="G1008" s="492"/>
      <c r="H1008" s="495"/>
      <c r="I1008" s="257"/>
      <c r="J1008" s="258"/>
      <c r="L1008" s="2"/>
      <c r="M1008" s="2"/>
      <c r="N1008" s="2"/>
      <c r="O1008" s="2"/>
    </row>
    <row r="1009" spans="1:15" s="9" customFormat="1" ht="16.5" outlineLevel="1" x14ac:dyDescent="0.25">
      <c r="A1009" s="600"/>
      <c r="B1009" s="593"/>
      <c r="C1009" s="98" t="s">
        <v>23</v>
      </c>
      <c r="D1009" s="97">
        <v>6789900</v>
      </c>
      <c r="E1009" s="332"/>
      <c r="F1009" s="258"/>
      <c r="G1009" s="97"/>
      <c r="H1009" s="257"/>
      <c r="I1009" s="257"/>
      <c r="J1009" s="258"/>
      <c r="L1009" s="2"/>
      <c r="M1009" s="2"/>
      <c r="N1009" s="2"/>
      <c r="O1009" s="2"/>
    </row>
    <row r="1010" spans="1:15" s="6" customFormat="1" ht="17.25" thickBot="1" x14ac:dyDescent="0.3">
      <c r="A1010" s="508" t="s">
        <v>27</v>
      </c>
      <c r="B1010" s="508"/>
      <c r="C1010" s="162"/>
      <c r="D1010" s="136">
        <f>SUM(D1004:D1009)</f>
        <v>33343000</v>
      </c>
      <c r="E1010" s="163"/>
      <c r="F1010" s="157"/>
      <c r="G1010" s="136">
        <f>SUM(G1004:G1005)</f>
        <v>19303291.769817449</v>
      </c>
      <c r="H1010" s="230"/>
      <c r="I1010" s="89"/>
      <c r="J1010" s="136">
        <f>SUM(J1004:J1005)</f>
        <v>0</v>
      </c>
      <c r="L1010" s="2"/>
      <c r="M1010" s="2"/>
      <c r="N1010" s="2"/>
      <c r="O1010" s="2"/>
    </row>
    <row r="1011" spans="1:15" s="25" customFormat="1" ht="31.5" customHeight="1" x14ac:dyDescent="0.25">
      <c r="A1011" s="351">
        <v>77</v>
      </c>
      <c r="B1011" s="314" t="s">
        <v>310</v>
      </c>
      <c r="C1011" s="165" t="s">
        <v>23</v>
      </c>
      <c r="D1011" s="166">
        <v>4297800</v>
      </c>
      <c r="E1011" s="335" t="s">
        <v>490</v>
      </c>
      <c r="F1011" s="252" t="s">
        <v>366</v>
      </c>
      <c r="G1011" s="166">
        <v>4716578.64704624</v>
      </c>
      <c r="H1011" s="255">
        <v>43025</v>
      </c>
      <c r="I1011" s="255"/>
      <c r="J1011" s="252"/>
      <c r="L1011" s="30"/>
      <c r="M1011" s="30"/>
      <c r="N1011" s="30"/>
      <c r="O1011" s="30"/>
    </row>
    <row r="1012" spans="1:15" s="6" customFormat="1" ht="17.25" thickBot="1" x14ac:dyDescent="0.3">
      <c r="A1012" s="508" t="s">
        <v>27</v>
      </c>
      <c r="B1012" s="508"/>
      <c r="C1012" s="162"/>
      <c r="D1012" s="136">
        <f>SUM(D1011:D1011)</f>
        <v>4297800</v>
      </c>
      <c r="E1012" s="163"/>
      <c r="F1012" s="157"/>
      <c r="G1012" s="136">
        <f>SUM(G1011:G1011)</f>
        <v>4716578.64704624</v>
      </c>
      <c r="H1012" s="230"/>
      <c r="I1012" s="89"/>
      <c r="J1012" s="136">
        <f>SUM(J1011:J1011)</f>
        <v>0</v>
      </c>
      <c r="L1012" s="2"/>
      <c r="M1012" s="2"/>
      <c r="N1012" s="2"/>
      <c r="O1012" s="2"/>
    </row>
    <row r="1013" spans="1:15" s="6" customFormat="1" ht="18.75" customHeight="1" x14ac:dyDescent="0.25">
      <c r="A1013" s="599">
        <v>78</v>
      </c>
      <c r="B1013" s="584" t="s">
        <v>311</v>
      </c>
      <c r="C1013" s="165" t="s">
        <v>8</v>
      </c>
      <c r="D1013" s="166">
        <v>562400</v>
      </c>
      <c r="E1013" s="499" t="s">
        <v>533</v>
      </c>
      <c r="F1013" s="252"/>
      <c r="G1013" s="166"/>
      <c r="H1013" s="255"/>
      <c r="I1013" s="255"/>
      <c r="J1013" s="252"/>
      <c r="L1013" s="2"/>
      <c r="M1013" s="2"/>
      <c r="N1013" s="2"/>
      <c r="O1013" s="2"/>
    </row>
    <row r="1014" spans="1:15" s="6" customFormat="1" ht="18.75" customHeight="1" x14ac:dyDescent="0.25">
      <c r="A1014" s="601"/>
      <c r="B1014" s="498"/>
      <c r="C1014" s="182" t="s">
        <v>9</v>
      </c>
      <c r="D1014" s="147">
        <v>384800</v>
      </c>
      <c r="E1014" s="501"/>
      <c r="F1014" s="259"/>
      <c r="G1014" s="147"/>
      <c r="H1014" s="328"/>
      <c r="I1014" s="328"/>
      <c r="J1014" s="259"/>
      <c r="L1014" s="2"/>
      <c r="M1014" s="2"/>
      <c r="N1014" s="2"/>
      <c r="O1014" s="2"/>
    </row>
    <row r="1015" spans="1:15" s="6" customFormat="1" ht="21.75" customHeight="1" x14ac:dyDescent="0.25">
      <c r="A1015" s="600"/>
      <c r="B1015" s="582"/>
      <c r="C1015" s="182" t="s">
        <v>10</v>
      </c>
      <c r="D1015" s="97">
        <v>266400</v>
      </c>
      <c r="E1015" s="500"/>
      <c r="F1015" s="258"/>
      <c r="G1015" s="97"/>
      <c r="H1015" s="257"/>
      <c r="I1015" s="257"/>
      <c r="J1015" s="258"/>
      <c r="L1015" s="2"/>
      <c r="M1015" s="2"/>
      <c r="N1015" s="2"/>
      <c r="O1015" s="2"/>
    </row>
    <row r="1016" spans="1:15" s="6" customFormat="1" ht="17.25" thickBot="1" x14ac:dyDescent="0.3">
      <c r="A1016" s="508" t="s">
        <v>27</v>
      </c>
      <c r="B1016" s="508"/>
      <c r="C1016" s="162"/>
      <c r="D1016" s="136">
        <f>SUM(D1013:D1015)</f>
        <v>1213600</v>
      </c>
      <c r="E1016" s="163"/>
      <c r="F1016" s="157"/>
      <c r="G1016" s="136">
        <f>SUM(G1013:G1015)</f>
        <v>0</v>
      </c>
      <c r="H1016" s="230"/>
      <c r="I1016" s="89"/>
      <c r="J1016" s="136">
        <f t="shared" ref="J1016" si="51">SUM(J1013:J1015)</f>
        <v>0</v>
      </c>
      <c r="L1016" s="2"/>
      <c r="M1016" s="2"/>
      <c r="N1016" s="2"/>
      <c r="O1016" s="2"/>
    </row>
    <row r="1017" spans="1:15" s="6" customFormat="1" ht="18" customHeight="1" x14ac:dyDescent="0.25">
      <c r="A1017" s="599">
        <v>79</v>
      </c>
      <c r="B1017" s="592" t="s">
        <v>312</v>
      </c>
      <c r="C1017" s="165" t="s">
        <v>8</v>
      </c>
      <c r="D1017" s="166">
        <v>1450000</v>
      </c>
      <c r="E1017" s="499" t="s">
        <v>534</v>
      </c>
      <c r="F1017" s="252"/>
      <c r="G1017" s="166"/>
      <c r="H1017" s="255"/>
      <c r="I1017" s="255"/>
      <c r="J1017" s="252"/>
      <c r="L1017" s="2"/>
      <c r="M1017" s="2"/>
      <c r="N1017" s="2"/>
      <c r="O1017" s="2"/>
    </row>
    <row r="1018" spans="1:15" s="6" customFormat="1" ht="18.75" customHeight="1" x14ac:dyDescent="0.25">
      <c r="A1018" s="601"/>
      <c r="B1018" s="591"/>
      <c r="C1018" s="182" t="s">
        <v>9</v>
      </c>
      <c r="D1018" s="147">
        <v>377000</v>
      </c>
      <c r="E1018" s="501"/>
      <c r="F1018" s="259"/>
      <c r="G1018" s="147"/>
      <c r="H1018" s="328"/>
      <c r="I1018" s="328"/>
      <c r="J1018" s="259"/>
      <c r="L1018" s="2"/>
      <c r="M1018" s="2"/>
      <c r="N1018" s="2"/>
      <c r="O1018" s="2"/>
    </row>
    <row r="1019" spans="1:15" s="6" customFormat="1" ht="18.75" customHeight="1" x14ac:dyDescent="0.25">
      <c r="A1019" s="601"/>
      <c r="B1019" s="591"/>
      <c r="C1019" s="182" t="s">
        <v>10</v>
      </c>
      <c r="D1019" s="147">
        <v>261000</v>
      </c>
      <c r="E1019" s="501"/>
      <c r="F1019" s="259"/>
      <c r="G1019" s="147"/>
      <c r="H1019" s="328"/>
      <c r="I1019" s="328"/>
      <c r="J1019" s="259"/>
      <c r="L1019" s="2"/>
      <c r="M1019" s="2"/>
      <c r="N1019" s="2"/>
      <c r="O1019" s="2"/>
    </row>
    <row r="1020" spans="1:15" s="6" customFormat="1" ht="20.25" customHeight="1" x14ac:dyDescent="0.25">
      <c r="A1020" s="600"/>
      <c r="B1020" s="593"/>
      <c r="C1020" s="98" t="s">
        <v>23</v>
      </c>
      <c r="D1020" s="97">
        <v>2827500</v>
      </c>
      <c r="E1020" s="500"/>
      <c r="F1020" s="258"/>
      <c r="G1020" s="97"/>
      <c r="H1020" s="257"/>
      <c r="I1020" s="257"/>
      <c r="J1020" s="258"/>
      <c r="L1020" s="2"/>
      <c r="M1020" s="2"/>
      <c r="N1020" s="2"/>
      <c r="O1020" s="2"/>
    </row>
    <row r="1021" spans="1:15" s="6" customFormat="1" ht="17.25" thickBot="1" x14ac:dyDescent="0.3">
      <c r="A1021" s="508" t="s">
        <v>27</v>
      </c>
      <c r="B1021" s="508"/>
      <c r="C1021" s="162"/>
      <c r="D1021" s="136">
        <f>SUM(D1017:D1020)</f>
        <v>4915500</v>
      </c>
      <c r="E1021" s="163"/>
      <c r="F1021" s="157"/>
      <c r="G1021" s="136">
        <f>SUM(G1017:G1020)</f>
        <v>0</v>
      </c>
      <c r="H1021" s="230"/>
      <c r="I1021" s="89"/>
      <c r="J1021" s="136">
        <f>SUM(J1017:J1020)</f>
        <v>0</v>
      </c>
      <c r="L1021" s="2"/>
      <c r="M1021" s="2"/>
      <c r="N1021" s="2"/>
      <c r="O1021" s="2"/>
    </row>
    <row r="1022" spans="1:15" s="6" customFormat="1" ht="18.75" customHeight="1" x14ac:dyDescent="0.25">
      <c r="A1022" s="599">
        <v>80</v>
      </c>
      <c r="B1022" s="592" t="s">
        <v>313</v>
      </c>
      <c r="C1022" s="165" t="s">
        <v>12</v>
      </c>
      <c r="D1022" s="166">
        <v>1037400</v>
      </c>
      <c r="E1022" s="499" t="s">
        <v>534</v>
      </c>
      <c r="F1022" s="252"/>
      <c r="G1022" s="166"/>
      <c r="H1022" s="255"/>
      <c r="I1022" s="255"/>
      <c r="J1022" s="252"/>
      <c r="L1022" s="2"/>
      <c r="M1022" s="2"/>
      <c r="N1022" s="2"/>
      <c r="O1022" s="2"/>
    </row>
    <row r="1023" spans="1:15" s="6" customFormat="1" ht="18.75" customHeight="1" x14ac:dyDescent="0.25">
      <c r="A1023" s="600"/>
      <c r="B1023" s="593"/>
      <c r="C1023" s="98" t="s">
        <v>8</v>
      </c>
      <c r="D1023" s="97">
        <v>2730000</v>
      </c>
      <c r="E1023" s="501"/>
      <c r="F1023" s="258"/>
      <c r="G1023" s="97"/>
      <c r="H1023" s="257"/>
      <c r="I1023" s="257"/>
      <c r="J1023" s="258"/>
      <c r="L1023" s="2"/>
      <c r="M1023" s="2"/>
      <c r="N1023" s="2"/>
      <c r="O1023" s="2"/>
    </row>
    <row r="1024" spans="1:15" s="6" customFormat="1" ht="18.75" customHeight="1" x14ac:dyDescent="0.25">
      <c r="A1024" s="600"/>
      <c r="B1024" s="593"/>
      <c r="C1024" s="98" t="s">
        <v>10</v>
      </c>
      <c r="D1024" s="97">
        <v>491400</v>
      </c>
      <c r="E1024" s="500"/>
      <c r="F1024" s="258"/>
      <c r="G1024" s="97"/>
      <c r="H1024" s="257"/>
      <c r="I1024" s="257"/>
      <c r="J1024" s="258"/>
      <c r="L1024" s="2"/>
      <c r="M1024" s="2"/>
      <c r="N1024" s="2"/>
      <c r="O1024" s="2"/>
    </row>
    <row r="1025" spans="1:15" s="6" customFormat="1" ht="17.25" thickBot="1" x14ac:dyDescent="0.3">
      <c r="A1025" s="508" t="s">
        <v>27</v>
      </c>
      <c r="B1025" s="508"/>
      <c r="C1025" s="162"/>
      <c r="D1025" s="136">
        <f>SUM(D1022:D1024)</f>
        <v>4258800</v>
      </c>
      <c r="E1025" s="163"/>
      <c r="F1025" s="157"/>
      <c r="G1025" s="136">
        <f>SUM(G1022:G1024)</f>
        <v>0</v>
      </c>
      <c r="H1025" s="230"/>
      <c r="I1025" s="89"/>
      <c r="J1025" s="136">
        <f>SUM(J1022:J1024)</f>
        <v>0</v>
      </c>
      <c r="L1025" s="2"/>
      <c r="M1025" s="2"/>
      <c r="N1025" s="2"/>
      <c r="O1025" s="2"/>
    </row>
    <row r="1026" spans="1:15" s="6" customFormat="1" ht="33" customHeight="1" x14ac:dyDescent="0.25">
      <c r="A1026" s="599">
        <v>81</v>
      </c>
      <c r="B1026" s="592" t="s">
        <v>314</v>
      </c>
      <c r="C1026" s="165" t="s">
        <v>12</v>
      </c>
      <c r="D1026" s="166">
        <v>1177050</v>
      </c>
      <c r="E1026" s="499" t="s">
        <v>535</v>
      </c>
      <c r="F1026" s="502" t="s">
        <v>367</v>
      </c>
      <c r="G1026" s="490">
        <v>6966434.8300000001</v>
      </c>
      <c r="H1026" s="493">
        <v>42993</v>
      </c>
      <c r="I1026" s="255"/>
      <c r="J1026" s="252"/>
      <c r="L1026" s="2"/>
      <c r="M1026" s="2"/>
      <c r="N1026" s="2"/>
      <c r="O1026" s="2"/>
    </row>
    <row r="1027" spans="1:15" s="6" customFormat="1" ht="25.5" customHeight="1" x14ac:dyDescent="0.25">
      <c r="A1027" s="600"/>
      <c r="B1027" s="593"/>
      <c r="C1027" s="98" t="s">
        <v>24</v>
      </c>
      <c r="D1027" s="97">
        <v>8568000</v>
      </c>
      <c r="E1027" s="500"/>
      <c r="F1027" s="504"/>
      <c r="G1027" s="492"/>
      <c r="H1027" s="495"/>
      <c r="I1027" s="257"/>
      <c r="J1027" s="258"/>
      <c r="L1027" s="2"/>
      <c r="M1027" s="2"/>
      <c r="N1027" s="2"/>
      <c r="O1027" s="2"/>
    </row>
    <row r="1028" spans="1:15" s="6" customFormat="1" ht="17.25" thickBot="1" x14ac:dyDescent="0.3">
      <c r="A1028" s="508" t="s">
        <v>27</v>
      </c>
      <c r="B1028" s="508"/>
      <c r="C1028" s="162"/>
      <c r="D1028" s="136">
        <f>SUM(D1026:D1027)</f>
        <v>9745050</v>
      </c>
      <c r="E1028" s="163"/>
      <c r="F1028" s="157"/>
      <c r="G1028" s="136">
        <f>SUM(G1026:G1027)</f>
        <v>6966434.8300000001</v>
      </c>
      <c r="H1028" s="230"/>
      <c r="I1028" s="89"/>
      <c r="J1028" s="136">
        <f>SUM(J1026:J1027)</f>
        <v>0</v>
      </c>
      <c r="L1028" s="2"/>
      <c r="M1028" s="2"/>
      <c r="N1028" s="2"/>
      <c r="O1028" s="2"/>
    </row>
    <row r="1029" spans="1:15" s="6" customFormat="1" ht="48.75" customHeight="1" x14ac:dyDescent="0.25">
      <c r="A1029" s="351">
        <v>82</v>
      </c>
      <c r="B1029" s="321" t="s">
        <v>315</v>
      </c>
      <c r="C1029" s="166" t="s">
        <v>12</v>
      </c>
      <c r="D1029" s="166">
        <v>2344600</v>
      </c>
      <c r="E1029" s="335" t="s">
        <v>535</v>
      </c>
      <c r="F1029" s="252" t="s">
        <v>367</v>
      </c>
      <c r="G1029" s="166">
        <v>1984365.15</v>
      </c>
      <c r="H1029" s="255">
        <v>42992</v>
      </c>
      <c r="I1029" s="255"/>
      <c r="J1029" s="252"/>
      <c r="L1029" s="2"/>
      <c r="M1029" s="2"/>
      <c r="N1029" s="2"/>
      <c r="O1029" s="2"/>
    </row>
    <row r="1030" spans="1:15" s="6" customFormat="1" ht="17.25" thickBot="1" x14ac:dyDescent="0.3">
      <c r="A1030" s="508" t="s">
        <v>27</v>
      </c>
      <c r="B1030" s="508"/>
      <c r="C1030" s="162"/>
      <c r="D1030" s="136">
        <f>SUM(D1029:D1029)</f>
        <v>2344600</v>
      </c>
      <c r="E1030" s="163"/>
      <c r="F1030" s="157"/>
      <c r="G1030" s="136">
        <f>SUM(G1029:G1029)</f>
        <v>1984365.15</v>
      </c>
      <c r="H1030" s="230"/>
      <c r="I1030" s="89"/>
      <c r="J1030" s="136">
        <f>SUM(J1029:J1029)</f>
        <v>0</v>
      </c>
      <c r="L1030" s="2"/>
      <c r="M1030" s="2"/>
      <c r="N1030" s="2"/>
      <c r="O1030" s="2"/>
    </row>
    <row r="1031" spans="1:15" s="6" customFormat="1" ht="16.5" x14ac:dyDescent="0.25">
      <c r="A1031" s="606">
        <v>83</v>
      </c>
      <c r="B1031" s="496" t="s">
        <v>316</v>
      </c>
      <c r="C1031" s="165" t="s">
        <v>9</v>
      </c>
      <c r="D1031" s="166">
        <v>823550</v>
      </c>
      <c r="E1031" s="499" t="s">
        <v>491</v>
      </c>
      <c r="F1031" s="502" t="s">
        <v>455</v>
      </c>
      <c r="G1031" s="490">
        <v>5826159.0147307729</v>
      </c>
      <c r="H1031" s="493">
        <v>43013</v>
      </c>
      <c r="I1031" s="291"/>
      <c r="J1031" s="252"/>
      <c r="L1031" s="2"/>
      <c r="M1031" s="2"/>
      <c r="N1031" s="2"/>
      <c r="O1031" s="2"/>
    </row>
    <row r="1032" spans="1:15" s="6" customFormat="1" ht="16.5" x14ac:dyDescent="0.25">
      <c r="A1032" s="607"/>
      <c r="B1032" s="497"/>
      <c r="C1032" s="182" t="s">
        <v>10</v>
      </c>
      <c r="D1032" s="147">
        <v>570150</v>
      </c>
      <c r="E1032" s="501"/>
      <c r="F1032" s="503"/>
      <c r="G1032" s="491"/>
      <c r="H1032" s="494"/>
      <c r="I1032" s="304"/>
      <c r="J1032" s="259"/>
      <c r="L1032" s="2"/>
      <c r="M1032" s="2"/>
      <c r="N1032" s="2"/>
      <c r="O1032" s="2"/>
    </row>
    <row r="1033" spans="1:15" s="6" customFormat="1" ht="16.5" x14ac:dyDescent="0.25">
      <c r="A1033" s="601"/>
      <c r="B1033" s="498"/>
      <c r="C1033" s="98" t="s">
        <v>23</v>
      </c>
      <c r="D1033" s="147">
        <v>2470650</v>
      </c>
      <c r="E1033" s="500"/>
      <c r="F1033" s="504"/>
      <c r="G1033" s="492"/>
      <c r="H1033" s="495"/>
      <c r="I1033" s="304"/>
      <c r="J1033" s="259"/>
      <c r="L1033" s="2"/>
      <c r="M1033" s="2"/>
      <c r="N1033" s="2"/>
      <c r="O1033" s="2"/>
    </row>
    <row r="1034" spans="1:15" s="6" customFormat="1" ht="15.75" customHeight="1" thickBot="1" x14ac:dyDescent="0.3">
      <c r="A1034" s="508" t="s">
        <v>27</v>
      </c>
      <c r="B1034" s="508"/>
      <c r="C1034" s="137"/>
      <c r="D1034" s="136">
        <f>SUM(D1031:D1033)</f>
        <v>3864350</v>
      </c>
      <c r="E1034" s="163"/>
      <c r="F1034" s="157"/>
      <c r="G1034" s="136">
        <f>SUM(G1031:G1031)</f>
        <v>5826159.0147307729</v>
      </c>
      <c r="H1034" s="230"/>
      <c r="I1034" s="89"/>
      <c r="J1034" s="136">
        <f>SUM(J1031:J1031)</f>
        <v>0</v>
      </c>
      <c r="L1034" s="2"/>
      <c r="M1034" s="2"/>
      <c r="N1034" s="2"/>
      <c r="O1034" s="2"/>
    </row>
    <row r="1035" spans="1:15" s="6" customFormat="1" ht="16.5" x14ac:dyDescent="0.25">
      <c r="A1035" s="351">
        <v>84</v>
      </c>
      <c r="B1035" s="321" t="s">
        <v>317</v>
      </c>
      <c r="C1035" s="166" t="s">
        <v>23</v>
      </c>
      <c r="D1035" s="166">
        <v>3732300</v>
      </c>
      <c r="E1035" s="335"/>
      <c r="F1035" s="252"/>
      <c r="G1035" s="166"/>
      <c r="H1035" s="255"/>
      <c r="I1035" s="255"/>
      <c r="J1035" s="252"/>
      <c r="L1035" s="2"/>
      <c r="M1035" s="2"/>
      <c r="N1035" s="2"/>
      <c r="O1035" s="2"/>
    </row>
    <row r="1036" spans="1:15" s="6" customFormat="1" ht="17.25" thickBot="1" x14ac:dyDescent="0.3">
      <c r="A1036" s="508" t="s">
        <v>27</v>
      </c>
      <c r="B1036" s="508"/>
      <c r="C1036" s="162"/>
      <c r="D1036" s="136">
        <f>SUM(D1035:D1035)</f>
        <v>3732300</v>
      </c>
      <c r="E1036" s="163"/>
      <c r="F1036" s="157"/>
      <c r="G1036" s="136">
        <f>SUM(G1035:G1035)</f>
        <v>0</v>
      </c>
      <c r="H1036" s="230"/>
      <c r="I1036" s="89"/>
      <c r="J1036" s="136">
        <f>SUM(J1035:J1035)</f>
        <v>0</v>
      </c>
      <c r="L1036" s="2"/>
      <c r="M1036" s="2"/>
      <c r="N1036" s="2"/>
      <c r="O1036" s="2"/>
    </row>
    <row r="1037" spans="1:15" s="6" customFormat="1" ht="33" x14ac:dyDescent="0.25">
      <c r="A1037" s="351">
        <v>85</v>
      </c>
      <c r="B1037" s="314" t="s">
        <v>318</v>
      </c>
      <c r="C1037" s="165" t="s">
        <v>23</v>
      </c>
      <c r="D1037" s="166">
        <v>5179200</v>
      </c>
      <c r="E1037" s="335" t="s">
        <v>491</v>
      </c>
      <c r="F1037" s="252" t="s">
        <v>455</v>
      </c>
      <c r="G1037" s="488">
        <v>6065341.3950485848</v>
      </c>
      <c r="H1037" s="255">
        <v>43013</v>
      </c>
      <c r="I1037" s="255"/>
      <c r="J1037" s="252"/>
      <c r="L1037" s="2"/>
      <c r="M1037" s="2"/>
      <c r="N1037" s="2"/>
      <c r="O1037" s="2"/>
    </row>
    <row r="1038" spans="1:15" s="6" customFormat="1" ht="17.25" thickBot="1" x14ac:dyDescent="0.3">
      <c r="A1038" s="508" t="s">
        <v>27</v>
      </c>
      <c r="B1038" s="508"/>
      <c r="C1038" s="162"/>
      <c r="D1038" s="136">
        <f>SUM(D1037:D1037)</f>
        <v>5179200</v>
      </c>
      <c r="E1038" s="163"/>
      <c r="F1038" s="157"/>
      <c r="G1038" s="136">
        <f>SUM(G1037:G1037)</f>
        <v>6065341.3950485848</v>
      </c>
      <c r="H1038" s="230"/>
      <c r="I1038" s="89"/>
      <c r="J1038" s="136">
        <f>SUM(J1037:J1037)</f>
        <v>0</v>
      </c>
      <c r="L1038" s="2"/>
      <c r="M1038" s="2"/>
      <c r="N1038" s="2"/>
      <c r="O1038" s="2"/>
    </row>
    <row r="1039" spans="1:15" s="6" customFormat="1" ht="38.25" customHeight="1" x14ac:dyDescent="0.25">
      <c r="A1039" s="351">
        <v>86</v>
      </c>
      <c r="B1039" s="314" t="s">
        <v>319</v>
      </c>
      <c r="C1039" s="165" t="s">
        <v>12</v>
      </c>
      <c r="D1039" s="166">
        <v>2695150</v>
      </c>
      <c r="E1039" s="335" t="s">
        <v>410</v>
      </c>
      <c r="F1039" s="252" t="s">
        <v>398</v>
      </c>
      <c r="G1039" s="166">
        <v>1959314.81</v>
      </c>
      <c r="H1039" s="255">
        <v>42916</v>
      </c>
      <c r="I1039" s="291"/>
      <c r="J1039" s="252"/>
      <c r="L1039" s="2"/>
      <c r="M1039" s="2"/>
      <c r="N1039" s="2"/>
      <c r="O1039" s="2"/>
    </row>
    <row r="1040" spans="1:15" s="6" customFormat="1" ht="17.25" thickBot="1" x14ac:dyDescent="0.3">
      <c r="A1040" s="508" t="s">
        <v>27</v>
      </c>
      <c r="B1040" s="508"/>
      <c r="C1040" s="137"/>
      <c r="D1040" s="136">
        <f>SUM(D1039:D1039)</f>
        <v>2695150</v>
      </c>
      <c r="E1040" s="163"/>
      <c r="F1040" s="157"/>
      <c r="G1040" s="136">
        <f>SUM(G1039:G1039)</f>
        <v>1959314.81</v>
      </c>
      <c r="H1040" s="230"/>
      <c r="I1040" s="89"/>
      <c r="J1040" s="136">
        <f>SUM(J1039:J1039)</f>
        <v>0</v>
      </c>
      <c r="L1040" s="2"/>
      <c r="M1040" s="2"/>
      <c r="N1040" s="2"/>
      <c r="O1040" s="2"/>
    </row>
    <row r="1041" spans="1:15" s="6" customFormat="1" ht="36.75" customHeight="1" x14ac:dyDescent="0.25">
      <c r="A1041" s="351">
        <v>87</v>
      </c>
      <c r="B1041" s="314" t="s">
        <v>320</v>
      </c>
      <c r="C1041" s="165" t="s">
        <v>12</v>
      </c>
      <c r="D1041" s="166">
        <v>2744550</v>
      </c>
      <c r="E1041" s="335" t="s">
        <v>405</v>
      </c>
      <c r="F1041" s="252" t="s">
        <v>406</v>
      </c>
      <c r="G1041" s="166">
        <v>2667842.12</v>
      </c>
      <c r="H1041" s="255">
        <v>42916</v>
      </c>
      <c r="I1041" s="255"/>
      <c r="J1041" s="252"/>
      <c r="L1041" s="2"/>
      <c r="M1041" s="2"/>
      <c r="N1041" s="2"/>
      <c r="O1041" s="2"/>
    </row>
    <row r="1042" spans="1:15" s="6" customFormat="1" ht="17.25" thickBot="1" x14ac:dyDescent="0.3">
      <c r="A1042" s="508" t="s">
        <v>27</v>
      </c>
      <c r="B1042" s="508"/>
      <c r="C1042" s="162"/>
      <c r="D1042" s="136">
        <f>SUM(D1041:D1041)</f>
        <v>2744550</v>
      </c>
      <c r="E1042" s="163"/>
      <c r="F1042" s="157"/>
      <c r="G1042" s="136">
        <f>SUM(G1041:G1041)</f>
        <v>2667842.12</v>
      </c>
      <c r="H1042" s="230"/>
      <c r="I1042" s="89"/>
      <c r="J1042" s="136">
        <f>SUM(J1041:J1041)</f>
        <v>0</v>
      </c>
      <c r="L1042" s="2"/>
      <c r="M1042" s="2"/>
      <c r="N1042" s="2"/>
      <c r="O1042" s="2"/>
    </row>
    <row r="1043" spans="1:15" s="6" customFormat="1" ht="39" customHeight="1" x14ac:dyDescent="0.25">
      <c r="A1043" s="351">
        <v>88</v>
      </c>
      <c r="B1043" s="314" t="s">
        <v>321</v>
      </c>
      <c r="C1043" s="165" t="s">
        <v>12</v>
      </c>
      <c r="D1043" s="166">
        <v>2646700</v>
      </c>
      <c r="E1043" s="335" t="s">
        <v>407</v>
      </c>
      <c r="F1043" s="252" t="s">
        <v>408</v>
      </c>
      <c r="G1043" s="166">
        <v>1949469</v>
      </c>
      <c r="H1043" s="255">
        <v>42921</v>
      </c>
      <c r="I1043" s="291"/>
      <c r="J1043" s="252"/>
      <c r="L1043" s="2"/>
      <c r="M1043" s="2"/>
      <c r="N1043" s="2"/>
      <c r="O1043" s="2"/>
    </row>
    <row r="1044" spans="1:15" s="6" customFormat="1" ht="17.25" thickBot="1" x14ac:dyDescent="0.3">
      <c r="A1044" s="508" t="s">
        <v>27</v>
      </c>
      <c r="B1044" s="508"/>
      <c r="C1044" s="137"/>
      <c r="D1044" s="136">
        <f>SUM(D1043:D1043)</f>
        <v>2646700</v>
      </c>
      <c r="E1044" s="163"/>
      <c r="F1044" s="157"/>
      <c r="G1044" s="136">
        <f>SUM(G1043:G1043)</f>
        <v>1949469</v>
      </c>
      <c r="H1044" s="230"/>
      <c r="I1044" s="89"/>
      <c r="J1044" s="136">
        <f>SUM(J1043:J1043)</f>
        <v>0</v>
      </c>
      <c r="L1044" s="2"/>
      <c r="M1044" s="2"/>
      <c r="N1044" s="2"/>
      <c r="O1044" s="2"/>
    </row>
    <row r="1045" spans="1:15" s="6" customFormat="1" ht="16.5" customHeight="1" x14ac:dyDescent="0.25">
      <c r="A1045" s="599">
        <v>89</v>
      </c>
      <c r="B1045" s="592" t="s">
        <v>322</v>
      </c>
      <c r="C1045" s="165" t="s">
        <v>8</v>
      </c>
      <c r="D1045" s="166">
        <v>6897500</v>
      </c>
      <c r="E1045" s="499" t="s">
        <v>501</v>
      </c>
      <c r="F1045" s="502" t="s">
        <v>388</v>
      </c>
      <c r="G1045" s="490">
        <v>9689082.3547943365</v>
      </c>
      <c r="H1045" s="493">
        <v>42980</v>
      </c>
      <c r="I1045" s="255"/>
      <c r="J1045" s="252"/>
      <c r="L1045" s="2"/>
      <c r="M1045" s="2"/>
      <c r="N1045" s="2"/>
      <c r="O1045" s="2"/>
    </row>
    <row r="1046" spans="1:15" s="6" customFormat="1" ht="16.5" customHeight="1" x14ac:dyDescent="0.25">
      <c r="A1046" s="601"/>
      <c r="B1046" s="591"/>
      <c r="C1046" s="182" t="s">
        <v>9</v>
      </c>
      <c r="D1046" s="147">
        <v>1793350</v>
      </c>
      <c r="E1046" s="501"/>
      <c r="F1046" s="503"/>
      <c r="G1046" s="491"/>
      <c r="H1046" s="494"/>
      <c r="I1046" s="328"/>
      <c r="J1046" s="259"/>
      <c r="L1046" s="2"/>
      <c r="M1046" s="2"/>
      <c r="N1046" s="2"/>
      <c r="O1046" s="2"/>
    </row>
    <row r="1047" spans="1:15" s="6" customFormat="1" ht="18.75" customHeight="1" x14ac:dyDescent="0.25">
      <c r="A1047" s="600"/>
      <c r="B1047" s="593"/>
      <c r="C1047" s="98" t="s">
        <v>10</v>
      </c>
      <c r="D1047" s="97">
        <v>1241550</v>
      </c>
      <c r="E1047" s="500"/>
      <c r="F1047" s="504"/>
      <c r="G1047" s="492"/>
      <c r="H1047" s="495"/>
      <c r="I1047" s="257"/>
      <c r="J1047" s="258"/>
      <c r="L1047" s="2"/>
      <c r="M1047" s="2"/>
      <c r="N1047" s="2"/>
      <c r="O1047" s="2"/>
    </row>
    <row r="1048" spans="1:15" s="6" customFormat="1" ht="17.25" thickBot="1" x14ac:dyDescent="0.3">
      <c r="A1048" s="508" t="s">
        <v>27</v>
      </c>
      <c r="B1048" s="508"/>
      <c r="C1048" s="162"/>
      <c r="D1048" s="136">
        <f>SUM(D1045:D1047)</f>
        <v>9932400</v>
      </c>
      <c r="E1048" s="163"/>
      <c r="F1048" s="157"/>
      <c r="G1048" s="136">
        <f>SUM(G1045:G1047)</f>
        <v>9689082.3547943365</v>
      </c>
      <c r="H1048" s="230"/>
      <c r="I1048" s="89"/>
      <c r="J1048" s="136">
        <f>SUM(J1045:J1047)</f>
        <v>0</v>
      </c>
      <c r="L1048" s="2"/>
      <c r="M1048" s="2"/>
      <c r="N1048" s="2"/>
      <c r="O1048" s="2"/>
    </row>
    <row r="1049" spans="1:15" s="6" customFormat="1" ht="18.75" customHeight="1" x14ac:dyDescent="0.25">
      <c r="A1049" s="599">
        <v>90</v>
      </c>
      <c r="B1049" s="592" t="s">
        <v>323</v>
      </c>
      <c r="C1049" s="165" t="s">
        <v>8</v>
      </c>
      <c r="D1049" s="166">
        <v>7312500</v>
      </c>
      <c r="E1049" s="499" t="s">
        <v>501</v>
      </c>
      <c r="F1049" s="502" t="s">
        <v>388</v>
      </c>
      <c r="G1049" s="490">
        <v>9083706.5673608407</v>
      </c>
      <c r="H1049" s="493">
        <v>42980</v>
      </c>
      <c r="I1049" s="255"/>
      <c r="J1049" s="252"/>
      <c r="L1049" s="2"/>
      <c r="M1049" s="2"/>
      <c r="N1049" s="2"/>
      <c r="O1049" s="2"/>
    </row>
    <row r="1050" spans="1:15" s="6" customFormat="1" ht="16.5" customHeight="1" x14ac:dyDescent="0.25">
      <c r="A1050" s="600"/>
      <c r="B1050" s="593"/>
      <c r="C1050" s="182" t="s">
        <v>9</v>
      </c>
      <c r="D1050" s="97">
        <v>1901250</v>
      </c>
      <c r="E1050" s="501"/>
      <c r="F1050" s="503"/>
      <c r="G1050" s="491"/>
      <c r="H1050" s="494"/>
      <c r="I1050" s="257"/>
      <c r="J1050" s="258"/>
      <c r="L1050" s="2"/>
      <c r="M1050" s="2"/>
      <c r="N1050" s="2"/>
      <c r="O1050" s="2"/>
    </row>
    <row r="1051" spans="1:15" s="6" customFormat="1" ht="21" customHeight="1" x14ac:dyDescent="0.25">
      <c r="A1051" s="600"/>
      <c r="B1051" s="593"/>
      <c r="C1051" s="98" t="s">
        <v>10</v>
      </c>
      <c r="D1051" s="97">
        <v>1316250</v>
      </c>
      <c r="E1051" s="500"/>
      <c r="F1051" s="504"/>
      <c r="G1051" s="492"/>
      <c r="H1051" s="495"/>
      <c r="I1051" s="257"/>
      <c r="J1051" s="258"/>
      <c r="L1051" s="2"/>
      <c r="M1051" s="2"/>
      <c r="N1051" s="2"/>
      <c r="O1051" s="2"/>
    </row>
    <row r="1052" spans="1:15" s="6" customFormat="1" ht="17.25" thickBot="1" x14ac:dyDescent="0.3">
      <c r="A1052" s="508" t="s">
        <v>27</v>
      </c>
      <c r="B1052" s="508"/>
      <c r="C1052" s="162"/>
      <c r="D1052" s="136">
        <f>SUM(D1049:D1051)</f>
        <v>10530000</v>
      </c>
      <c r="E1052" s="163"/>
      <c r="F1052" s="157"/>
      <c r="G1052" s="136">
        <f>SUM(G1049:G1051)</f>
        <v>9083706.5673608407</v>
      </c>
      <c r="H1052" s="230"/>
      <c r="I1052" s="89"/>
      <c r="J1052" s="136">
        <f>SUM(J1049:J1051)</f>
        <v>0</v>
      </c>
      <c r="L1052" s="2"/>
      <c r="M1052" s="2"/>
      <c r="N1052" s="2"/>
      <c r="O1052" s="2"/>
    </row>
    <row r="1053" spans="1:15" s="6" customFormat="1" ht="33" x14ac:dyDescent="0.25">
      <c r="A1053" s="351">
        <v>91</v>
      </c>
      <c r="B1053" s="314" t="s">
        <v>324</v>
      </c>
      <c r="C1053" s="165" t="s">
        <v>23</v>
      </c>
      <c r="D1053" s="166">
        <v>5680350</v>
      </c>
      <c r="E1053" s="335" t="s">
        <v>491</v>
      </c>
      <c r="F1053" s="252" t="s">
        <v>455</v>
      </c>
      <c r="G1053" s="166">
        <v>4499951.0926808305</v>
      </c>
      <c r="H1053" s="255">
        <v>43013</v>
      </c>
      <c r="I1053" s="255"/>
      <c r="J1053" s="252"/>
      <c r="L1053" s="2"/>
      <c r="M1053" s="2"/>
      <c r="N1053" s="2"/>
      <c r="O1053" s="2"/>
    </row>
    <row r="1054" spans="1:15" s="6" customFormat="1" ht="17.25" thickBot="1" x14ac:dyDescent="0.3">
      <c r="A1054" s="508" t="s">
        <v>27</v>
      </c>
      <c r="B1054" s="508"/>
      <c r="C1054" s="162"/>
      <c r="D1054" s="136">
        <f>SUM(D1053:D1053)</f>
        <v>5680350</v>
      </c>
      <c r="E1054" s="163"/>
      <c r="F1054" s="157"/>
      <c r="G1054" s="136">
        <f>SUM(G1053:G1053)</f>
        <v>4499951.0926808305</v>
      </c>
      <c r="H1054" s="230"/>
      <c r="I1054" s="89"/>
      <c r="J1054" s="136">
        <f>SUM(J1053:J1053)</f>
        <v>0</v>
      </c>
      <c r="L1054" s="2"/>
      <c r="M1054" s="2"/>
      <c r="N1054" s="2"/>
      <c r="O1054" s="2"/>
    </row>
    <row r="1055" spans="1:15" s="6" customFormat="1" ht="16.5" x14ac:dyDescent="0.25">
      <c r="A1055" s="351">
        <v>92</v>
      </c>
      <c r="B1055" s="314" t="s">
        <v>325</v>
      </c>
      <c r="C1055" s="165" t="s">
        <v>23</v>
      </c>
      <c r="D1055" s="166">
        <v>2698565</v>
      </c>
      <c r="E1055" s="335"/>
      <c r="F1055" s="252"/>
      <c r="G1055" s="166"/>
      <c r="H1055" s="255"/>
      <c r="I1055" s="255"/>
      <c r="J1055" s="252"/>
      <c r="L1055" s="2"/>
      <c r="M1055" s="2"/>
      <c r="N1055" s="2"/>
      <c r="O1055" s="2"/>
    </row>
    <row r="1056" spans="1:15" s="6" customFormat="1" ht="17.25" thickBot="1" x14ac:dyDescent="0.3">
      <c r="A1056" s="508" t="s">
        <v>27</v>
      </c>
      <c r="B1056" s="508"/>
      <c r="C1056" s="162"/>
      <c r="D1056" s="136">
        <f>SUM(D1055:D1055)</f>
        <v>2698565</v>
      </c>
      <c r="E1056" s="163"/>
      <c r="F1056" s="157"/>
      <c r="G1056" s="136">
        <f>SUM(G1055:G1055)</f>
        <v>0</v>
      </c>
      <c r="H1056" s="230"/>
      <c r="I1056" s="89"/>
      <c r="J1056" s="136">
        <f>SUM(J1055:J1055)</f>
        <v>0</v>
      </c>
      <c r="L1056" s="2"/>
      <c r="M1056" s="2"/>
      <c r="N1056" s="2"/>
      <c r="O1056" s="2"/>
    </row>
    <row r="1057" spans="1:15" s="6" customFormat="1" ht="20.25" customHeight="1" x14ac:dyDescent="0.25">
      <c r="A1057" s="599">
        <v>93</v>
      </c>
      <c r="B1057" s="584" t="s">
        <v>326</v>
      </c>
      <c r="C1057" s="165" t="s">
        <v>8</v>
      </c>
      <c r="D1057" s="166">
        <v>3492500</v>
      </c>
      <c r="E1057" s="499" t="s">
        <v>501</v>
      </c>
      <c r="F1057" s="502" t="s">
        <v>388</v>
      </c>
      <c r="G1057" s="490">
        <v>5409509.6677002646</v>
      </c>
      <c r="H1057" s="493">
        <v>42980</v>
      </c>
      <c r="I1057" s="291"/>
      <c r="J1057" s="252"/>
      <c r="L1057" s="2"/>
      <c r="M1057" s="2"/>
      <c r="N1057" s="2"/>
      <c r="O1057" s="2"/>
    </row>
    <row r="1058" spans="1:15" s="6" customFormat="1" ht="21.75" customHeight="1" x14ac:dyDescent="0.25">
      <c r="A1058" s="600"/>
      <c r="B1058" s="582"/>
      <c r="C1058" s="182" t="s">
        <v>9</v>
      </c>
      <c r="D1058" s="97">
        <v>908050</v>
      </c>
      <c r="E1058" s="501"/>
      <c r="F1058" s="503"/>
      <c r="G1058" s="491"/>
      <c r="H1058" s="494"/>
      <c r="I1058" s="257"/>
      <c r="J1058" s="258"/>
      <c r="L1058" s="2"/>
      <c r="M1058" s="2"/>
      <c r="N1058" s="2"/>
      <c r="O1058" s="2"/>
    </row>
    <row r="1059" spans="1:15" s="6" customFormat="1" ht="19.5" customHeight="1" x14ac:dyDescent="0.25">
      <c r="A1059" s="600"/>
      <c r="B1059" s="582"/>
      <c r="C1059" s="98" t="s">
        <v>10</v>
      </c>
      <c r="D1059" s="97">
        <v>628650</v>
      </c>
      <c r="E1059" s="500"/>
      <c r="F1059" s="504"/>
      <c r="G1059" s="492"/>
      <c r="H1059" s="495"/>
      <c r="I1059" s="257"/>
      <c r="J1059" s="258"/>
      <c r="L1059" s="2"/>
      <c r="M1059" s="2"/>
      <c r="N1059" s="2"/>
      <c r="O1059" s="2"/>
    </row>
    <row r="1060" spans="1:15" s="6" customFormat="1" ht="17.25" thickBot="1" x14ac:dyDescent="0.3">
      <c r="A1060" s="508" t="s">
        <v>27</v>
      </c>
      <c r="B1060" s="508"/>
      <c r="C1060" s="137"/>
      <c r="D1060" s="136">
        <f>SUM(D1057:D1059)</f>
        <v>5029200</v>
      </c>
      <c r="E1060" s="163"/>
      <c r="F1060" s="157"/>
      <c r="G1060" s="136">
        <f>SUM(G1057:G1059)</f>
        <v>5409509.6677002646</v>
      </c>
      <c r="H1060" s="230"/>
      <c r="I1060" s="89"/>
      <c r="J1060" s="136">
        <f>SUM(J1057:J1059)</f>
        <v>0</v>
      </c>
      <c r="L1060" s="2"/>
      <c r="M1060" s="2"/>
      <c r="N1060" s="2"/>
      <c r="O1060" s="2"/>
    </row>
    <row r="1061" spans="1:15" s="25" customFormat="1" ht="18" customHeight="1" x14ac:dyDescent="0.25">
      <c r="A1061" s="599">
        <v>94</v>
      </c>
      <c r="B1061" s="592" t="s">
        <v>327</v>
      </c>
      <c r="C1061" s="165" t="s">
        <v>8</v>
      </c>
      <c r="D1061" s="166">
        <v>825000</v>
      </c>
      <c r="E1061" s="499" t="s">
        <v>501</v>
      </c>
      <c r="F1061" s="502" t="s">
        <v>388</v>
      </c>
      <c r="G1061" s="490">
        <v>1510162.23586049</v>
      </c>
      <c r="H1061" s="493">
        <v>42980</v>
      </c>
      <c r="I1061" s="255"/>
      <c r="J1061" s="252"/>
      <c r="L1061" s="30"/>
      <c r="M1061" s="30"/>
      <c r="N1061" s="30"/>
      <c r="O1061" s="30"/>
    </row>
    <row r="1062" spans="1:15" s="6" customFormat="1" ht="17.25" customHeight="1" x14ac:dyDescent="0.25">
      <c r="A1062" s="600"/>
      <c r="B1062" s="593"/>
      <c r="C1062" s="182" t="s">
        <v>9</v>
      </c>
      <c r="D1062" s="97">
        <v>214500</v>
      </c>
      <c r="E1062" s="501"/>
      <c r="F1062" s="503"/>
      <c r="G1062" s="491"/>
      <c r="H1062" s="494"/>
      <c r="I1062" s="257"/>
      <c r="J1062" s="258"/>
      <c r="L1062" s="2"/>
      <c r="M1062" s="2"/>
      <c r="N1062" s="2"/>
      <c r="O1062" s="2"/>
    </row>
    <row r="1063" spans="1:15" s="9" customFormat="1" ht="16.5" outlineLevel="1" x14ac:dyDescent="0.25">
      <c r="A1063" s="600"/>
      <c r="B1063" s="593"/>
      <c r="C1063" s="98" t="s">
        <v>10</v>
      </c>
      <c r="D1063" s="97">
        <v>148500</v>
      </c>
      <c r="E1063" s="500"/>
      <c r="F1063" s="504"/>
      <c r="G1063" s="492"/>
      <c r="H1063" s="495"/>
      <c r="I1063" s="257"/>
      <c r="J1063" s="258"/>
      <c r="L1063" s="2"/>
      <c r="M1063" s="2"/>
      <c r="N1063" s="2"/>
      <c r="O1063" s="2"/>
    </row>
    <row r="1064" spans="1:15" s="6" customFormat="1" ht="17.25" thickBot="1" x14ac:dyDescent="0.3">
      <c r="A1064" s="508" t="s">
        <v>27</v>
      </c>
      <c r="B1064" s="508"/>
      <c r="C1064" s="162"/>
      <c r="D1064" s="136">
        <f>SUM(D1061:D1063)</f>
        <v>1188000</v>
      </c>
      <c r="E1064" s="163"/>
      <c r="F1064" s="157"/>
      <c r="G1064" s="136">
        <f>SUM(G1061:G1062)</f>
        <v>1510162.23586049</v>
      </c>
      <c r="H1064" s="230"/>
      <c r="I1064" s="89"/>
      <c r="J1064" s="136">
        <f>SUM(J1061:J1062)</f>
        <v>0</v>
      </c>
      <c r="L1064" s="2"/>
      <c r="M1064" s="2"/>
      <c r="N1064" s="2"/>
      <c r="O1064" s="2"/>
    </row>
    <row r="1065" spans="1:15" s="5" customFormat="1" ht="33" x14ac:dyDescent="0.25">
      <c r="A1065" s="351">
        <v>95</v>
      </c>
      <c r="B1065" s="314" t="s">
        <v>328</v>
      </c>
      <c r="C1065" s="165" t="s">
        <v>24</v>
      </c>
      <c r="D1065" s="166">
        <v>2688000</v>
      </c>
      <c r="E1065" s="335" t="s">
        <v>475</v>
      </c>
      <c r="F1065" s="252" t="s">
        <v>462</v>
      </c>
      <c r="G1065" s="166">
        <v>2638074.054100418</v>
      </c>
      <c r="H1065" s="255">
        <v>42999</v>
      </c>
      <c r="I1065" s="255"/>
      <c r="J1065" s="252"/>
      <c r="L1065" s="7"/>
      <c r="M1065" s="7"/>
      <c r="N1065" s="7"/>
      <c r="O1065" s="7"/>
    </row>
    <row r="1066" spans="1:15" s="6" customFormat="1" ht="17.25" thickBot="1" x14ac:dyDescent="0.3">
      <c r="A1066" s="508" t="s">
        <v>27</v>
      </c>
      <c r="B1066" s="508"/>
      <c r="C1066" s="162"/>
      <c r="D1066" s="136">
        <f>SUM(D1065:D1065)</f>
        <v>2688000</v>
      </c>
      <c r="E1066" s="163"/>
      <c r="F1066" s="157"/>
      <c r="G1066" s="136">
        <f>SUM(G1065:G1065)</f>
        <v>2638074.054100418</v>
      </c>
      <c r="H1066" s="230"/>
      <c r="I1066" s="89"/>
      <c r="J1066" s="136">
        <f>SUM(J1065:J1065)</f>
        <v>0</v>
      </c>
      <c r="L1066" s="2"/>
      <c r="M1066" s="2"/>
      <c r="N1066" s="2"/>
      <c r="O1066" s="2"/>
    </row>
    <row r="1067" spans="1:15" s="5" customFormat="1" ht="16.5" x14ac:dyDescent="0.25">
      <c r="A1067" s="599">
        <v>96</v>
      </c>
      <c r="B1067" s="592" t="s">
        <v>329</v>
      </c>
      <c r="C1067" s="165" t="s">
        <v>8</v>
      </c>
      <c r="D1067" s="166">
        <v>5115000</v>
      </c>
      <c r="E1067" s="499" t="s">
        <v>501</v>
      </c>
      <c r="F1067" s="502" t="s">
        <v>388</v>
      </c>
      <c r="G1067" s="490">
        <v>17606794.558673471</v>
      </c>
      <c r="H1067" s="493">
        <v>42980</v>
      </c>
      <c r="I1067" s="255"/>
      <c r="J1067" s="252"/>
      <c r="L1067" s="7"/>
      <c r="M1067" s="7"/>
      <c r="N1067" s="7"/>
      <c r="O1067" s="7"/>
    </row>
    <row r="1068" spans="1:15" s="5" customFormat="1" ht="16.5" x14ac:dyDescent="0.25">
      <c r="A1068" s="601"/>
      <c r="B1068" s="591"/>
      <c r="C1068" s="182" t="s">
        <v>9</v>
      </c>
      <c r="D1068" s="147">
        <v>1329900</v>
      </c>
      <c r="E1068" s="501"/>
      <c r="F1068" s="503"/>
      <c r="G1068" s="491"/>
      <c r="H1068" s="494"/>
      <c r="I1068" s="328"/>
      <c r="J1068" s="259"/>
      <c r="L1068" s="7"/>
      <c r="M1068" s="7"/>
      <c r="N1068" s="7"/>
      <c r="O1068" s="7"/>
    </row>
    <row r="1069" spans="1:15" s="6" customFormat="1" ht="21.75" customHeight="1" x14ac:dyDescent="0.25">
      <c r="A1069" s="600"/>
      <c r="B1069" s="593"/>
      <c r="C1069" s="98" t="s">
        <v>10</v>
      </c>
      <c r="D1069" s="97">
        <v>920700</v>
      </c>
      <c r="E1069" s="500"/>
      <c r="F1069" s="504"/>
      <c r="G1069" s="492"/>
      <c r="H1069" s="495"/>
      <c r="I1069" s="257"/>
      <c r="J1069" s="258"/>
      <c r="L1069" s="2"/>
      <c r="M1069" s="2"/>
      <c r="N1069" s="2"/>
      <c r="O1069" s="2"/>
    </row>
    <row r="1070" spans="1:15" s="6" customFormat="1" ht="17.25" thickBot="1" x14ac:dyDescent="0.3">
      <c r="A1070" s="508" t="s">
        <v>27</v>
      </c>
      <c r="B1070" s="508"/>
      <c r="C1070" s="162"/>
      <c r="D1070" s="136">
        <f>SUM(D1067:D1069)</f>
        <v>7365600</v>
      </c>
      <c r="E1070" s="163"/>
      <c r="F1070" s="157"/>
      <c r="G1070" s="136">
        <f>SUM(G1067:G1069)</f>
        <v>17606794.558673471</v>
      </c>
      <c r="H1070" s="230"/>
      <c r="I1070" s="89"/>
      <c r="J1070" s="136">
        <f t="shared" ref="J1070" si="52">SUM(J1067:J1069)</f>
        <v>0</v>
      </c>
      <c r="L1070" s="2"/>
      <c r="M1070" s="2"/>
      <c r="N1070" s="2"/>
      <c r="O1070" s="2"/>
    </row>
    <row r="1071" spans="1:15" s="5" customFormat="1" ht="33" x14ac:dyDescent="0.25">
      <c r="A1071" s="351">
        <v>97</v>
      </c>
      <c r="B1071" s="321" t="s">
        <v>330</v>
      </c>
      <c r="C1071" s="166" t="s">
        <v>23</v>
      </c>
      <c r="D1071" s="166">
        <v>5555550</v>
      </c>
      <c r="E1071" s="335" t="s">
        <v>486</v>
      </c>
      <c r="F1071" s="252" t="s">
        <v>459</v>
      </c>
      <c r="G1071" s="166">
        <v>7200961.3175424626</v>
      </c>
      <c r="H1071" s="255">
        <v>43002</v>
      </c>
      <c r="I1071" s="255"/>
      <c r="J1071" s="252"/>
      <c r="L1071" s="7"/>
      <c r="M1071" s="7"/>
      <c r="N1071" s="7"/>
      <c r="O1071" s="7"/>
    </row>
    <row r="1072" spans="1:15" s="6" customFormat="1" ht="17.25" thickBot="1" x14ac:dyDescent="0.3">
      <c r="A1072" s="508" t="s">
        <v>27</v>
      </c>
      <c r="B1072" s="508"/>
      <c r="C1072" s="137"/>
      <c r="D1072" s="136">
        <f>SUM(D1071:D1071)</f>
        <v>5555550</v>
      </c>
      <c r="E1072" s="163"/>
      <c r="F1072" s="157"/>
      <c r="G1072" s="136">
        <f>SUM(G1071:G1071)</f>
        <v>7200961.3175424626</v>
      </c>
      <c r="H1072" s="230"/>
      <c r="I1072" s="89"/>
      <c r="J1072" s="136">
        <f>SUM(J1071:J1071)</f>
        <v>0</v>
      </c>
      <c r="L1072" s="2"/>
      <c r="M1072" s="2"/>
      <c r="N1072" s="2"/>
      <c r="O1072" s="2"/>
    </row>
    <row r="1073" spans="1:15" s="5" customFormat="1" ht="33" x14ac:dyDescent="0.25">
      <c r="A1073" s="351">
        <v>98</v>
      </c>
      <c r="B1073" s="321" t="s">
        <v>331</v>
      </c>
      <c r="C1073" s="166" t="s">
        <v>23</v>
      </c>
      <c r="D1073" s="166">
        <v>6914700</v>
      </c>
      <c r="E1073" s="335" t="s">
        <v>486</v>
      </c>
      <c r="F1073" s="252" t="s">
        <v>459</v>
      </c>
      <c r="G1073" s="166">
        <v>9587247.3143437523</v>
      </c>
      <c r="H1073" s="255">
        <v>43002</v>
      </c>
      <c r="I1073" s="255"/>
      <c r="J1073" s="252"/>
      <c r="L1073" s="7"/>
      <c r="M1073" s="7"/>
      <c r="N1073" s="7"/>
      <c r="O1073" s="7"/>
    </row>
    <row r="1074" spans="1:15" s="6" customFormat="1" ht="17.25" thickBot="1" x14ac:dyDescent="0.3">
      <c r="A1074" s="508" t="s">
        <v>27</v>
      </c>
      <c r="B1074" s="508"/>
      <c r="C1074" s="137"/>
      <c r="D1074" s="136">
        <f>SUM(D1073:D1073)</f>
        <v>6914700</v>
      </c>
      <c r="E1074" s="163"/>
      <c r="F1074" s="157"/>
      <c r="G1074" s="136">
        <f>SUM(G1073:G1073)</f>
        <v>9587247.3143437523</v>
      </c>
      <c r="H1074" s="230"/>
      <c r="I1074" s="89"/>
      <c r="J1074" s="136">
        <f>SUM(J1073:J1073)</f>
        <v>0</v>
      </c>
      <c r="L1074" s="2"/>
      <c r="M1074" s="2"/>
      <c r="N1074" s="2"/>
      <c r="O1074" s="2"/>
    </row>
    <row r="1075" spans="1:15" s="5" customFormat="1" ht="33" x14ac:dyDescent="0.25">
      <c r="A1075" s="351">
        <v>99</v>
      </c>
      <c r="B1075" s="321" t="s">
        <v>332</v>
      </c>
      <c r="C1075" s="166" t="s">
        <v>24</v>
      </c>
      <c r="D1075" s="166">
        <v>10710000</v>
      </c>
      <c r="E1075" s="335" t="s">
        <v>475</v>
      </c>
      <c r="F1075" s="252" t="s">
        <v>462</v>
      </c>
      <c r="G1075" s="166">
        <v>9831011.2045457419</v>
      </c>
      <c r="H1075" s="255">
        <v>42999</v>
      </c>
      <c r="I1075" s="255"/>
      <c r="J1075" s="252"/>
      <c r="L1075" s="7"/>
      <c r="M1075" s="7"/>
      <c r="N1075" s="7"/>
      <c r="O1075" s="7"/>
    </row>
    <row r="1076" spans="1:15" s="6" customFormat="1" ht="17.25" thickBot="1" x14ac:dyDescent="0.3">
      <c r="A1076" s="508" t="s">
        <v>27</v>
      </c>
      <c r="B1076" s="508"/>
      <c r="C1076" s="137"/>
      <c r="D1076" s="136">
        <f>SUM(D1075:D1075)</f>
        <v>10710000</v>
      </c>
      <c r="E1076" s="163"/>
      <c r="F1076" s="157"/>
      <c r="G1076" s="136">
        <f>SUM(G1075:G1075)</f>
        <v>9831011.2045457419</v>
      </c>
      <c r="H1076" s="230"/>
      <c r="I1076" s="89"/>
      <c r="J1076" s="136">
        <f>SUM(J1075:J1075)</f>
        <v>0</v>
      </c>
      <c r="L1076" s="2"/>
      <c r="M1076" s="2"/>
      <c r="N1076" s="2"/>
      <c r="O1076" s="2"/>
    </row>
    <row r="1077" spans="1:15" s="5" customFormat="1" ht="33" x14ac:dyDescent="0.25">
      <c r="A1077" s="351">
        <v>100</v>
      </c>
      <c r="B1077" s="321" t="s">
        <v>333</v>
      </c>
      <c r="C1077" s="165" t="s">
        <v>23</v>
      </c>
      <c r="D1077" s="166">
        <v>8152002</v>
      </c>
      <c r="E1077" s="335" t="s">
        <v>486</v>
      </c>
      <c r="F1077" s="252" t="s">
        <v>459</v>
      </c>
      <c r="G1077" s="166">
        <v>8111242.2536617871</v>
      </c>
      <c r="H1077" s="255">
        <v>43002</v>
      </c>
      <c r="I1077" s="255"/>
      <c r="J1077" s="252"/>
      <c r="L1077" s="7"/>
      <c r="M1077" s="7"/>
      <c r="N1077" s="7"/>
      <c r="O1077" s="7"/>
    </row>
    <row r="1078" spans="1:15" s="6" customFormat="1" ht="17.25" thickBot="1" x14ac:dyDescent="0.3">
      <c r="A1078" s="508" t="s">
        <v>27</v>
      </c>
      <c r="B1078" s="508"/>
      <c r="C1078" s="162"/>
      <c r="D1078" s="136">
        <f>SUM(D1077:D1077)</f>
        <v>8152002</v>
      </c>
      <c r="E1078" s="163"/>
      <c r="F1078" s="157"/>
      <c r="G1078" s="136">
        <f>SUM(G1077:G1077)</f>
        <v>8111242.2536617871</v>
      </c>
      <c r="H1078" s="230"/>
      <c r="I1078" s="89"/>
      <c r="J1078" s="136">
        <f>SUM(J1077:J1077)</f>
        <v>0</v>
      </c>
      <c r="L1078" s="2"/>
      <c r="M1078" s="2"/>
      <c r="N1078" s="2"/>
      <c r="O1078" s="2"/>
    </row>
    <row r="1079" spans="1:15" s="5" customFormat="1" ht="33" x14ac:dyDescent="0.25">
      <c r="A1079" s="351">
        <v>101</v>
      </c>
      <c r="B1079" s="314" t="s">
        <v>334</v>
      </c>
      <c r="C1079" s="165" t="s">
        <v>23</v>
      </c>
      <c r="D1079" s="166">
        <v>6228300</v>
      </c>
      <c r="E1079" s="335" t="s">
        <v>486</v>
      </c>
      <c r="F1079" s="252" t="s">
        <v>459</v>
      </c>
      <c r="G1079" s="166">
        <v>8900983.1776022185</v>
      </c>
      <c r="H1079" s="255">
        <v>43002</v>
      </c>
      <c r="I1079" s="255"/>
      <c r="J1079" s="252"/>
      <c r="L1079" s="7"/>
      <c r="M1079" s="7"/>
      <c r="N1079" s="7"/>
      <c r="O1079" s="7"/>
    </row>
    <row r="1080" spans="1:15" s="6" customFormat="1" ht="17.25" thickBot="1" x14ac:dyDescent="0.3">
      <c r="A1080" s="508" t="s">
        <v>27</v>
      </c>
      <c r="B1080" s="508"/>
      <c r="C1080" s="162"/>
      <c r="D1080" s="136">
        <f>SUM(D1079:D1079)</f>
        <v>6228300</v>
      </c>
      <c r="E1080" s="163"/>
      <c r="F1080" s="157"/>
      <c r="G1080" s="136">
        <f>SUM(G1079:G1079)</f>
        <v>8900983.1776022185</v>
      </c>
      <c r="H1080" s="230"/>
      <c r="I1080" s="89"/>
      <c r="J1080" s="136">
        <f>SUM(J1079:J1079)</f>
        <v>0</v>
      </c>
      <c r="L1080" s="2"/>
      <c r="M1080" s="2"/>
      <c r="N1080" s="2"/>
      <c r="O1080" s="2"/>
    </row>
    <row r="1081" spans="1:15" s="5" customFormat="1" ht="16.5" customHeight="1" x14ac:dyDescent="0.25">
      <c r="A1081" s="599">
        <v>102</v>
      </c>
      <c r="B1081" s="592" t="s">
        <v>335</v>
      </c>
      <c r="C1081" s="165" t="s">
        <v>8</v>
      </c>
      <c r="D1081" s="166">
        <v>8945000</v>
      </c>
      <c r="E1081" s="499" t="s">
        <v>537</v>
      </c>
      <c r="F1081" s="502" t="s">
        <v>391</v>
      </c>
      <c r="G1081" s="490">
        <v>10186288.458217673</v>
      </c>
      <c r="H1081" s="493">
        <v>42966</v>
      </c>
      <c r="I1081" s="255"/>
      <c r="J1081" s="252"/>
      <c r="L1081" s="7"/>
      <c r="M1081" s="7"/>
      <c r="N1081" s="7"/>
      <c r="O1081" s="7"/>
    </row>
    <row r="1082" spans="1:15" s="5" customFormat="1" ht="18.75" customHeight="1" x14ac:dyDescent="0.25">
      <c r="A1082" s="600"/>
      <c r="B1082" s="593"/>
      <c r="C1082" s="182" t="s">
        <v>9</v>
      </c>
      <c r="D1082" s="97">
        <v>2325700</v>
      </c>
      <c r="E1082" s="501"/>
      <c r="F1082" s="503"/>
      <c r="G1082" s="491"/>
      <c r="H1082" s="494"/>
      <c r="I1082" s="257"/>
      <c r="J1082" s="258"/>
      <c r="L1082" s="7"/>
      <c r="M1082" s="7"/>
      <c r="N1082" s="7"/>
      <c r="O1082" s="7"/>
    </row>
    <row r="1083" spans="1:15" s="6" customFormat="1" ht="17.25" customHeight="1" x14ac:dyDescent="0.25">
      <c r="A1083" s="600"/>
      <c r="B1083" s="593"/>
      <c r="C1083" s="98" t="s">
        <v>10</v>
      </c>
      <c r="D1083" s="97">
        <v>1610100</v>
      </c>
      <c r="E1083" s="500"/>
      <c r="F1083" s="504"/>
      <c r="G1083" s="492"/>
      <c r="H1083" s="495"/>
      <c r="I1083" s="257"/>
      <c r="J1083" s="258"/>
      <c r="L1083" s="2"/>
      <c r="M1083" s="2"/>
      <c r="N1083" s="2"/>
      <c r="O1083" s="2"/>
    </row>
    <row r="1084" spans="1:15" s="6" customFormat="1" ht="17.25" thickBot="1" x14ac:dyDescent="0.3">
      <c r="A1084" s="508" t="s">
        <v>27</v>
      </c>
      <c r="B1084" s="508"/>
      <c r="C1084" s="162"/>
      <c r="D1084" s="136">
        <f>SUM(D1081:D1083)</f>
        <v>12880800</v>
      </c>
      <c r="E1084" s="163"/>
      <c r="F1084" s="157"/>
      <c r="G1084" s="136">
        <f>SUM(G1081:G1083)</f>
        <v>10186288.458217673</v>
      </c>
      <c r="H1084" s="230"/>
      <c r="I1084" s="89"/>
      <c r="J1084" s="136">
        <f>SUM(J1081:J1083)</f>
        <v>0</v>
      </c>
      <c r="L1084" s="2"/>
      <c r="M1084" s="2"/>
      <c r="N1084" s="2"/>
      <c r="O1084" s="2"/>
    </row>
    <row r="1085" spans="1:15" s="5" customFormat="1" ht="15" customHeight="1" x14ac:dyDescent="0.25">
      <c r="A1085" s="599">
        <v>103</v>
      </c>
      <c r="B1085" s="592" t="s">
        <v>336</v>
      </c>
      <c r="C1085" s="165" t="s">
        <v>23</v>
      </c>
      <c r="D1085" s="166">
        <v>13293000</v>
      </c>
      <c r="E1085" s="335"/>
      <c r="F1085" s="252"/>
      <c r="G1085" s="166"/>
      <c r="H1085" s="255"/>
      <c r="I1085" s="255"/>
      <c r="J1085" s="252"/>
      <c r="L1085" s="7"/>
      <c r="M1085" s="7"/>
      <c r="N1085" s="7"/>
      <c r="O1085" s="7"/>
    </row>
    <row r="1086" spans="1:15" s="5" customFormat="1" ht="33" x14ac:dyDescent="0.25">
      <c r="A1086" s="600"/>
      <c r="B1086" s="593"/>
      <c r="C1086" s="98" t="s">
        <v>24</v>
      </c>
      <c r="D1086" s="97">
        <v>14952000</v>
      </c>
      <c r="E1086" s="332" t="s">
        <v>495</v>
      </c>
      <c r="F1086" s="258" t="s">
        <v>406</v>
      </c>
      <c r="G1086" s="488">
        <v>11825845.983903406</v>
      </c>
      <c r="H1086" s="257">
        <v>43019</v>
      </c>
      <c r="I1086" s="257"/>
      <c r="J1086" s="258"/>
      <c r="L1086" s="7"/>
      <c r="M1086" s="7"/>
      <c r="N1086" s="7"/>
      <c r="O1086" s="7"/>
    </row>
    <row r="1087" spans="1:15" s="6" customFormat="1" ht="18" customHeight="1" x14ac:dyDescent="0.25">
      <c r="A1087" s="600"/>
      <c r="B1087" s="593"/>
      <c r="C1087" s="98" t="s">
        <v>11</v>
      </c>
      <c r="D1087" s="97">
        <v>100000</v>
      </c>
      <c r="E1087" s="332"/>
      <c r="F1087" s="258"/>
      <c r="G1087" s="97"/>
      <c r="H1087" s="257"/>
      <c r="I1087" s="257"/>
      <c r="J1087" s="258"/>
      <c r="L1087" s="2"/>
      <c r="M1087" s="2"/>
      <c r="N1087" s="2"/>
      <c r="O1087" s="2"/>
    </row>
    <row r="1088" spans="1:15" s="6" customFormat="1" ht="17.25" thickBot="1" x14ac:dyDescent="0.3">
      <c r="A1088" s="508" t="s">
        <v>27</v>
      </c>
      <c r="B1088" s="508"/>
      <c r="C1088" s="162"/>
      <c r="D1088" s="136">
        <f>SUM(D1085:D1087)</f>
        <v>28345000</v>
      </c>
      <c r="E1088" s="163"/>
      <c r="F1088" s="157"/>
      <c r="G1088" s="136">
        <f>SUM(G1085:G1087)</f>
        <v>11825845.983903406</v>
      </c>
      <c r="H1088" s="230"/>
      <c r="I1088" s="89"/>
      <c r="J1088" s="136">
        <f>SUM(J1085:J1087)</f>
        <v>0</v>
      </c>
      <c r="L1088" s="2"/>
      <c r="M1088" s="2"/>
      <c r="N1088" s="2"/>
      <c r="O1088" s="2"/>
    </row>
    <row r="1089" spans="1:15" s="5" customFormat="1" ht="33" x14ac:dyDescent="0.25">
      <c r="A1089" s="351">
        <v>104</v>
      </c>
      <c r="B1089" s="321" t="s">
        <v>337</v>
      </c>
      <c r="C1089" s="165" t="s">
        <v>23</v>
      </c>
      <c r="D1089" s="166">
        <v>5937976</v>
      </c>
      <c r="E1089" s="335" t="s">
        <v>486</v>
      </c>
      <c r="F1089" s="252" t="s">
        <v>459</v>
      </c>
      <c r="G1089" s="166">
        <v>5908286.0489728563</v>
      </c>
      <c r="H1089" s="255">
        <v>43002</v>
      </c>
      <c r="I1089" s="255"/>
      <c r="J1089" s="252"/>
      <c r="L1089" s="7"/>
      <c r="M1089" s="7"/>
      <c r="N1089" s="7"/>
      <c r="O1089" s="7"/>
    </row>
    <row r="1090" spans="1:15" s="6" customFormat="1" ht="17.25" thickBot="1" x14ac:dyDescent="0.3">
      <c r="A1090" s="508" t="s">
        <v>27</v>
      </c>
      <c r="B1090" s="508"/>
      <c r="C1090" s="162"/>
      <c r="D1090" s="136">
        <f>SUM(D1089:D1089)</f>
        <v>5937976</v>
      </c>
      <c r="E1090" s="163"/>
      <c r="F1090" s="157"/>
      <c r="G1090" s="136">
        <f>SUM(G1089:G1089)</f>
        <v>5908286.0489728563</v>
      </c>
      <c r="H1090" s="230"/>
      <c r="I1090" s="89"/>
      <c r="J1090" s="136">
        <f>SUM(J1089:J1089)</f>
        <v>0</v>
      </c>
      <c r="L1090" s="2"/>
      <c r="M1090" s="2"/>
      <c r="N1090" s="2"/>
      <c r="O1090" s="2"/>
    </row>
    <row r="1091" spans="1:15" s="5" customFormat="1" ht="16.5" customHeight="1" x14ac:dyDescent="0.25">
      <c r="A1091" s="599">
        <v>105</v>
      </c>
      <c r="B1091" s="592" t="s">
        <v>338</v>
      </c>
      <c r="C1091" s="165" t="s">
        <v>12</v>
      </c>
      <c r="D1091" s="166">
        <v>1260350</v>
      </c>
      <c r="E1091" s="499" t="s">
        <v>502</v>
      </c>
      <c r="F1091" s="502"/>
      <c r="G1091" s="166"/>
      <c r="H1091" s="255"/>
      <c r="I1091" s="255"/>
      <c r="J1091" s="252"/>
      <c r="L1091" s="7"/>
      <c r="M1091" s="7"/>
      <c r="N1091" s="7"/>
      <c r="O1091" s="7"/>
    </row>
    <row r="1092" spans="1:15" s="5" customFormat="1" ht="18.75" customHeight="1" x14ac:dyDescent="0.25">
      <c r="A1092" s="601"/>
      <c r="B1092" s="591"/>
      <c r="C1092" s="182" t="s">
        <v>8</v>
      </c>
      <c r="D1092" s="147">
        <v>3317500</v>
      </c>
      <c r="E1092" s="501"/>
      <c r="F1092" s="503"/>
      <c r="G1092" s="147"/>
      <c r="H1092" s="328"/>
      <c r="I1092" s="328"/>
      <c r="J1092" s="259"/>
      <c r="L1092" s="7"/>
      <c r="M1092" s="7"/>
      <c r="N1092" s="7"/>
      <c r="O1092" s="7"/>
    </row>
    <row r="1093" spans="1:15" s="5" customFormat="1" ht="18.75" customHeight="1" x14ac:dyDescent="0.25">
      <c r="A1093" s="601"/>
      <c r="B1093" s="591"/>
      <c r="C1093" s="182" t="s">
        <v>9</v>
      </c>
      <c r="D1093" s="147">
        <v>862550</v>
      </c>
      <c r="E1093" s="501"/>
      <c r="F1093" s="503"/>
      <c r="G1093" s="147"/>
      <c r="H1093" s="328"/>
      <c r="I1093" s="328"/>
      <c r="J1093" s="259"/>
      <c r="L1093" s="7"/>
      <c r="M1093" s="7"/>
      <c r="N1093" s="7"/>
      <c r="O1093" s="7"/>
    </row>
    <row r="1094" spans="1:15" s="6" customFormat="1" ht="18" customHeight="1" x14ac:dyDescent="0.25">
      <c r="A1094" s="600"/>
      <c r="B1094" s="593"/>
      <c r="C1094" s="182" t="s">
        <v>10</v>
      </c>
      <c r="D1094" s="97">
        <v>597150</v>
      </c>
      <c r="E1094" s="500"/>
      <c r="F1094" s="504"/>
      <c r="G1094" s="97"/>
      <c r="H1094" s="257"/>
      <c r="I1094" s="257"/>
      <c r="J1094" s="258"/>
      <c r="L1094" s="2"/>
      <c r="M1094" s="2"/>
      <c r="N1094" s="2"/>
      <c r="O1094" s="2"/>
    </row>
    <row r="1095" spans="1:15" s="6" customFormat="1" ht="17.25" thickBot="1" x14ac:dyDescent="0.3">
      <c r="A1095" s="508" t="s">
        <v>27</v>
      </c>
      <c r="B1095" s="508"/>
      <c r="C1095" s="162"/>
      <c r="D1095" s="136">
        <f>SUM(D1091:D1094)</f>
        <v>6037550</v>
      </c>
      <c r="E1095" s="163"/>
      <c r="F1095" s="157"/>
      <c r="G1095" s="136">
        <f>SUM(G1091:G1094)</f>
        <v>0</v>
      </c>
      <c r="H1095" s="230"/>
      <c r="I1095" s="89"/>
      <c r="J1095" s="136">
        <f>SUM(J1091:J1094)</f>
        <v>0</v>
      </c>
      <c r="L1095" s="2"/>
      <c r="M1095" s="2"/>
      <c r="N1095" s="2"/>
      <c r="O1095" s="2"/>
    </row>
    <row r="1096" spans="1:15" s="5" customFormat="1" ht="45.75" customHeight="1" x14ac:dyDescent="0.25">
      <c r="A1096" s="376">
        <v>106</v>
      </c>
      <c r="B1096" s="375" t="s">
        <v>339</v>
      </c>
      <c r="C1096" s="182" t="s">
        <v>23</v>
      </c>
      <c r="D1096" s="147">
        <v>3144375</v>
      </c>
      <c r="E1096" s="331" t="s">
        <v>537</v>
      </c>
      <c r="F1096" s="259" t="s">
        <v>391</v>
      </c>
      <c r="G1096" s="147">
        <v>5992804.3645834662</v>
      </c>
      <c r="H1096" s="341">
        <v>42980</v>
      </c>
      <c r="I1096" s="341"/>
      <c r="J1096" s="259"/>
      <c r="L1096" s="7"/>
      <c r="M1096" s="7"/>
      <c r="N1096" s="7"/>
      <c r="O1096" s="7"/>
    </row>
    <row r="1097" spans="1:15" s="6" customFormat="1" ht="17.25" thickBot="1" x14ac:dyDescent="0.3">
      <c r="A1097" s="508" t="s">
        <v>27</v>
      </c>
      <c r="B1097" s="508"/>
      <c r="C1097" s="162"/>
      <c r="D1097" s="136">
        <f>SUM(D1096:D1096)</f>
        <v>3144375</v>
      </c>
      <c r="E1097" s="163"/>
      <c r="F1097" s="157"/>
      <c r="G1097" s="136">
        <f>SUM(G1096:G1096)</f>
        <v>5992804.3645834662</v>
      </c>
      <c r="H1097" s="230"/>
      <c r="I1097" s="89"/>
      <c r="J1097" s="136">
        <f>SUM(J1096:J1096)</f>
        <v>0</v>
      </c>
      <c r="L1097" s="2"/>
      <c r="M1097" s="2"/>
      <c r="N1097" s="2"/>
      <c r="O1097" s="2"/>
    </row>
    <row r="1098" spans="1:15" s="5" customFormat="1" ht="16.5" x14ac:dyDescent="0.25">
      <c r="A1098" s="599">
        <v>107</v>
      </c>
      <c r="B1098" s="592" t="s">
        <v>340</v>
      </c>
      <c r="C1098" s="165" t="s">
        <v>12</v>
      </c>
      <c r="D1098" s="166">
        <v>2545715</v>
      </c>
      <c r="E1098" s="499" t="s">
        <v>537</v>
      </c>
      <c r="F1098" s="502" t="s">
        <v>391</v>
      </c>
      <c r="G1098" s="490">
        <v>24768036.273601886</v>
      </c>
      <c r="H1098" s="493">
        <v>42999</v>
      </c>
      <c r="I1098" s="255"/>
      <c r="J1098" s="252"/>
      <c r="L1098" s="7"/>
      <c r="M1098" s="7"/>
      <c r="N1098" s="7"/>
      <c r="O1098" s="7"/>
    </row>
    <row r="1099" spans="1:15" s="5" customFormat="1" ht="16.5" x14ac:dyDescent="0.25">
      <c r="A1099" s="600"/>
      <c r="B1099" s="593"/>
      <c r="C1099" s="182" t="s">
        <v>8</v>
      </c>
      <c r="D1099" s="97">
        <v>6699250</v>
      </c>
      <c r="E1099" s="501"/>
      <c r="F1099" s="503"/>
      <c r="G1099" s="491"/>
      <c r="H1099" s="494"/>
      <c r="I1099" s="257"/>
      <c r="J1099" s="258"/>
      <c r="L1099" s="7"/>
      <c r="M1099" s="7"/>
      <c r="N1099" s="7"/>
      <c r="O1099" s="7"/>
    </row>
    <row r="1100" spans="1:15" s="5" customFormat="1" ht="16.5" x14ac:dyDescent="0.25">
      <c r="A1100" s="600"/>
      <c r="B1100" s="593"/>
      <c r="C1100" s="182" t="s">
        <v>9</v>
      </c>
      <c r="D1100" s="97">
        <v>1741805</v>
      </c>
      <c r="E1100" s="501"/>
      <c r="F1100" s="503"/>
      <c r="G1100" s="491"/>
      <c r="H1100" s="494"/>
      <c r="I1100" s="257"/>
      <c r="J1100" s="258"/>
      <c r="L1100" s="7"/>
      <c r="M1100" s="7"/>
      <c r="N1100" s="7"/>
      <c r="O1100" s="7"/>
    </row>
    <row r="1101" spans="1:15" s="5" customFormat="1" ht="16.5" x14ac:dyDescent="0.25">
      <c r="A1101" s="600"/>
      <c r="B1101" s="593"/>
      <c r="C1101" s="182" t="s">
        <v>10</v>
      </c>
      <c r="D1101" s="97">
        <v>1205865</v>
      </c>
      <c r="E1101" s="501"/>
      <c r="F1101" s="503"/>
      <c r="G1101" s="491"/>
      <c r="H1101" s="494"/>
      <c r="I1101" s="257"/>
      <c r="J1101" s="258"/>
      <c r="L1101" s="7"/>
      <c r="M1101" s="7"/>
      <c r="N1101" s="7"/>
      <c r="O1101" s="7"/>
    </row>
    <row r="1102" spans="1:15" s="6" customFormat="1" ht="16.5" customHeight="1" x14ac:dyDescent="0.25">
      <c r="A1102" s="600"/>
      <c r="B1102" s="593"/>
      <c r="C1102" s="98" t="s">
        <v>24</v>
      </c>
      <c r="D1102" s="97">
        <v>18690000</v>
      </c>
      <c r="E1102" s="500"/>
      <c r="F1102" s="504"/>
      <c r="G1102" s="492"/>
      <c r="H1102" s="495"/>
      <c r="I1102" s="257"/>
      <c r="J1102" s="258"/>
      <c r="L1102" s="2"/>
      <c r="M1102" s="2"/>
      <c r="N1102" s="2"/>
      <c r="O1102" s="2"/>
    </row>
    <row r="1103" spans="1:15" s="6" customFormat="1" ht="17.25" thickBot="1" x14ac:dyDescent="0.3">
      <c r="A1103" s="508" t="s">
        <v>27</v>
      </c>
      <c r="B1103" s="508"/>
      <c r="C1103" s="162"/>
      <c r="D1103" s="136">
        <f>SUM(D1098:D1102)</f>
        <v>30882635</v>
      </c>
      <c r="E1103" s="163"/>
      <c r="F1103" s="157"/>
      <c r="G1103" s="136">
        <f>SUM(G1098:G1102)</f>
        <v>24768036.273601886</v>
      </c>
      <c r="H1103" s="230"/>
      <c r="I1103" s="89"/>
      <c r="J1103" s="136">
        <f>SUM(J1098:J1102)</f>
        <v>0</v>
      </c>
      <c r="L1103" s="2"/>
      <c r="M1103" s="2"/>
      <c r="N1103" s="2"/>
      <c r="O1103" s="2"/>
    </row>
    <row r="1104" spans="1:15" s="6" customFormat="1" ht="18" customHeight="1" x14ac:dyDescent="0.25">
      <c r="A1104" s="532">
        <v>108</v>
      </c>
      <c r="B1104" s="608" t="s">
        <v>341</v>
      </c>
      <c r="C1104" s="165" t="s">
        <v>12</v>
      </c>
      <c r="D1104" s="166">
        <v>2022550</v>
      </c>
      <c r="E1104" s="499" t="s">
        <v>537</v>
      </c>
      <c r="F1104" s="502" t="s">
        <v>391</v>
      </c>
      <c r="G1104" s="496">
        <v>4251614.6020625979</v>
      </c>
      <c r="H1104" s="493">
        <v>42959</v>
      </c>
      <c r="I1104" s="255"/>
      <c r="J1104" s="166"/>
      <c r="L1104" s="2"/>
      <c r="M1104" s="2"/>
      <c r="N1104" s="2"/>
      <c r="O1104" s="2"/>
    </row>
    <row r="1105" spans="1:15" s="6" customFormat="1" ht="18.75" customHeight="1" x14ac:dyDescent="0.25">
      <c r="A1105" s="533"/>
      <c r="B1105" s="609"/>
      <c r="C1105" s="182" t="s">
        <v>9</v>
      </c>
      <c r="D1105" s="147">
        <v>1383850</v>
      </c>
      <c r="E1105" s="501"/>
      <c r="F1105" s="503"/>
      <c r="G1105" s="497"/>
      <c r="H1105" s="494"/>
      <c r="I1105" s="341"/>
      <c r="J1105" s="147"/>
      <c r="L1105" s="2"/>
      <c r="M1105" s="2"/>
      <c r="N1105" s="2"/>
      <c r="O1105" s="2"/>
    </row>
    <row r="1106" spans="1:15" s="6" customFormat="1" ht="18.75" customHeight="1" x14ac:dyDescent="0.25">
      <c r="A1106" s="534"/>
      <c r="B1106" s="610"/>
      <c r="C1106" s="182" t="s">
        <v>10</v>
      </c>
      <c r="D1106" s="147">
        <v>958050</v>
      </c>
      <c r="E1106" s="500"/>
      <c r="F1106" s="504"/>
      <c r="G1106" s="498"/>
      <c r="H1106" s="495"/>
      <c r="I1106" s="341"/>
      <c r="J1106" s="147"/>
      <c r="L1106" s="2"/>
      <c r="M1106" s="2"/>
      <c r="N1106" s="2"/>
      <c r="O1106" s="2"/>
    </row>
    <row r="1107" spans="1:15" s="6" customFormat="1" ht="17.25" thickBot="1" x14ac:dyDescent="0.3">
      <c r="A1107" s="508" t="s">
        <v>27</v>
      </c>
      <c r="B1107" s="508"/>
      <c r="C1107" s="162"/>
      <c r="D1107" s="136">
        <f>SUM(D1104:D1106)</f>
        <v>4364450</v>
      </c>
      <c r="E1107" s="163"/>
      <c r="F1107" s="157"/>
      <c r="G1107" s="136">
        <f>SUM(G1104:G1104)</f>
        <v>4251614.6020625979</v>
      </c>
      <c r="H1107" s="230"/>
      <c r="I1107" s="89"/>
      <c r="J1107" s="136">
        <f>SUM(J1104:J1104)</f>
        <v>0</v>
      </c>
      <c r="L1107" s="2"/>
      <c r="M1107" s="2"/>
      <c r="N1107" s="2"/>
      <c r="O1107" s="2"/>
    </row>
    <row r="1108" spans="1:15" s="5" customFormat="1" ht="16.5" x14ac:dyDescent="0.25">
      <c r="A1108" s="599">
        <v>109</v>
      </c>
      <c r="B1108" s="592" t="s">
        <v>342</v>
      </c>
      <c r="C1108" s="165" t="s">
        <v>12</v>
      </c>
      <c r="D1108" s="166">
        <v>2385450</v>
      </c>
      <c r="E1108" s="499" t="s">
        <v>495</v>
      </c>
      <c r="F1108" s="502" t="s">
        <v>406</v>
      </c>
      <c r="G1108" s="490">
        <v>16692072.95764206</v>
      </c>
      <c r="H1108" s="493">
        <v>43019</v>
      </c>
      <c r="I1108" s="255"/>
      <c r="J1108" s="252"/>
      <c r="L1108" s="7"/>
      <c r="M1108" s="7"/>
      <c r="N1108" s="7"/>
      <c r="O1108" s="7"/>
    </row>
    <row r="1109" spans="1:15" s="6" customFormat="1" ht="19.5" customHeight="1" x14ac:dyDescent="0.25">
      <c r="A1109" s="600"/>
      <c r="B1109" s="593"/>
      <c r="C1109" s="98" t="s">
        <v>24</v>
      </c>
      <c r="D1109" s="97">
        <v>14952000</v>
      </c>
      <c r="E1109" s="500"/>
      <c r="F1109" s="504"/>
      <c r="G1109" s="492"/>
      <c r="H1109" s="495"/>
      <c r="I1109" s="257"/>
      <c r="J1109" s="258"/>
      <c r="L1109" s="2"/>
      <c r="M1109" s="2"/>
      <c r="N1109" s="2"/>
      <c r="O1109" s="2"/>
    </row>
    <row r="1110" spans="1:15" s="6" customFormat="1" ht="17.25" thickBot="1" x14ac:dyDescent="0.3">
      <c r="A1110" s="508" t="s">
        <v>27</v>
      </c>
      <c r="B1110" s="508"/>
      <c r="C1110" s="162"/>
      <c r="D1110" s="136">
        <f>SUM(D1108:D1109)</f>
        <v>17337450</v>
      </c>
      <c r="E1110" s="163"/>
      <c r="F1110" s="157"/>
      <c r="G1110" s="136">
        <f>SUM(G1108:G1109)</f>
        <v>16692072.95764206</v>
      </c>
      <c r="H1110" s="230"/>
      <c r="I1110" s="89"/>
      <c r="J1110" s="136">
        <f>SUM(J1108:J1109)</f>
        <v>0</v>
      </c>
      <c r="L1110" s="2"/>
      <c r="M1110" s="2"/>
      <c r="N1110" s="2"/>
      <c r="O1110" s="2"/>
    </row>
    <row r="1111" spans="1:15" s="5" customFormat="1" ht="33" x14ac:dyDescent="0.25">
      <c r="A1111" s="351">
        <v>110</v>
      </c>
      <c r="B1111" s="340" t="s">
        <v>343</v>
      </c>
      <c r="C1111" s="165" t="s">
        <v>24</v>
      </c>
      <c r="D1111" s="166">
        <v>18690000</v>
      </c>
      <c r="E1111" s="335" t="s">
        <v>495</v>
      </c>
      <c r="F1111" s="252" t="s">
        <v>406</v>
      </c>
      <c r="G1111" s="488">
        <v>18623254.062584169</v>
      </c>
      <c r="H1111" s="255">
        <v>43019</v>
      </c>
      <c r="I1111" s="255"/>
      <c r="J1111" s="252"/>
      <c r="L1111" s="7"/>
      <c r="M1111" s="7"/>
      <c r="N1111" s="7"/>
      <c r="O1111" s="7"/>
    </row>
    <row r="1112" spans="1:15" s="6" customFormat="1" ht="17.25" thickBot="1" x14ac:dyDescent="0.3">
      <c r="A1112" s="508" t="s">
        <v>27</v>
      </c>
      <c r="B1112" s="508"/>
      <c r="C1112" s="162"/>
      <c r="D1112" s="136">
        <f>SUM(D1111:D1111)</f>
        <v>18690000</v>
      </c>
      <c r="E1112" s="163"/>
      <c r="F1112" s="157"/>
      <c r="G1112" s="136">
        <f>SUM(G1111:G1111)</f>
        <v>18623254.062584169</v>
      </c>
      <c r="H1112" s="230"/>
      <c r="I1112" s="89"/>
      <c r="J1112" s="136">
        <f>SUM(J1111:J1111)</f>
        <v>0</v>
      </c>
      <c r="L1112" s="2"/>
      <c r="M1112" s="2"/>
      <c r="N1112" s="2"/>
      <c r="O1112" s="2"/>
    </row>
    <row r="1113" spans="1:15" s="5" customFormat="1" ht="16.5" x14ac:dyDescent="0.25">
      <c r="A1113" s="599">
        <v>111</v>
      </c>
      <c r="B1113" s="584" t="s">
        <v>344</v>
      </c>
      <c r="C1113" s="165" t="s">
        <v>23</v>
      </c>
      <c r="D1113" s="166">
        <v>13257000</v>
      </c>
      <c r="E1113" s="335"/>
      <c r="F1113" s="252"/>
      <c r="G1113" s="166"/>
      <c r="H1113" s="255"/>
      <c r="I1113" s="255"/>
      <c r="J1113" s="252"/>
      <c r="L1113" s="7"/>
      <c r="M1113" s="7"/>
      <c r="N1113" s="7"/>
      <c r="O1113" s="7"/>
    </row>
    <row r="1114" spans="1:15" s="6" customFormat="1" ht="19.5" customHeight="1" x14ac:dyDescent="0.25">
      <c r="A1114" s="600"/>
      <c r="B1114" s="582"/>
      <c r="C1114" s="98" t="s">
        <v>11</v>
      </c>
      <c r="D1114" s="97">
        <v>100000</v>
      </c>
      <c r="E1114" s="332"/>
      <c r="F1114" s="258"/>
      <c r="G1114" s="97"/>
      <c r="H1114" s="257"/>
      <c r="I1114" s="257"/>
      <c r="J1114" s="258"/>
      <c r="L1114" s="2"/>
      <c r="M1114" s="2"/>
      <c r="N1114" s="2"/>
      <c r="O1114" s="2"/>
    </row>
    <row r="1115" spans="1:15" s="6" customFormat="1" ht="17.25" thickBot="1" x14ac:dyDescent="0.3">
      <c r="A1115" s="508" t="s">
        <v>27</v>
      </c>
      <c r="B1115" s="508"/>
      <c r="C1115" s="162"/>
      <c r="D1115" s="136">
        <f>SUM(D1113:D1114)</f>
        <v>13357000</v>
      </c>
      <c r="E1115" s="163"/>
      <c r="F1115" s="157"/>
      <c r="G1115" s="136">
        <f>SUM(G1113:G1114)</f>
        <v>0</v>
      </c>
      <c r="H1115" s="230"/>
      <c r="I1115" s="89"/>
      <c r="J1115" s="136">
        <f>SUM(J1113:J1114)</f>
        <v>0</v>
      </c>
      <c r="L1115" s="2"/>
      <c r="M1115" s="2"/>
      <c r="N1115" s="2"/>
      <c r="O1115" s="2"/>
    </row>
    <row r="1116" spans="1:15" s="5" customFormat="1" ht="20.25" customHeight="1" x14ac:dyDescent="0.25">
      <c r="A1116" s="599">
        <v>112</v>
      </c>
      <c r="B1116" s="592" t="s">
        <v>345</v>
      </c>
      <c r="C1116" s="165" t="s">
        <v>8</v>
      </c>
      <c r="D1116" s="166">
        <v>5235000</v>
      </c>
      <c r="E1116" s="499" t="s">
        <v>496</v>
      </c>
      <c r="F1116" s="502" t="s">
        <v>366</v>
      </c>
      <c r="G1116" s="490">
        <v>9051333.6180060357</v>
      </c>
      <c r="H1116" s="493">
        <v>42992</v>
      </c>
      <c r="I1116" s="255"/>
      <c r="J1116" s="252"/>
      <c r="L1116" s="7"/>
      <c r="M1116" s="7"/>
      <c r="N1116" s="7"/>
      <c r="O1116" s="7"/>
    </row>
    <row r="1117" spans="1:15" s="6" customFormat="1" ht="19.5" customHeight="1" x14ac:dyDescent="0.25">
      <c r="A1117" s="600"/>
      <c r="B1117" s="593"/>
      <c r="C1117" s="182" t="s">
        <v>9</v>
      </c>
      <c r="D1117" s="97">
        <v>1361100</v>
      </c>
      <c r="E1117" s="501"/>
      <c r="F1117" s="503"/>
      <c r="G1117" s="491"/>
      <c r="H1117" s="494"/>
      <c r="I1117" s="257"/>
      <c r="J1117" s="258"/>
      <c r="L1117" s="2"/>
      <c r="M1117" s="2"/>
      <c r="N1117" s="2"/>
      <c r="O1117" s="2"/>
    </row>
    <row r="1118" spans="1:15" s="9" customFormat="1" ht="16.5" outlineLevel="1" x14ac:dyDescent="0.25">
      <c r="A1118" s="600"/>
      <c r="B1118" s="593"/>
      <c r="C1118" s="182" t="s">
        <v>10</v>
      </c>
      <c r="D1118" s="97">
        <v>942300</v>
      </c>
      <c r="E1118" s="500"/>
      <c r="F1118" s="504"/>
      <c r="G1118" s="492"/>
      <c r="H1118" s="495"/>
      <c r="I1118" s="257"/>
      <c r="J1118" s="258"/>
      <c r="L1118" s="2"/>
      <c r="M1118" s="2"/>
      <c r="N1118" s="2"/>
      <c r="O1118" s="2"/>
    </row>
    <row r="1119" spans="1:15" s="6" customFormat="1" ht="17.25" thickBot="1" x14ac:dyDescent="0.3">
      <c r="A1119" s="508" t="s">
        <v>27</v>
      </c>
      <c r="B1119" s="508"/>
      <c r="C1119" s="162"/>
      <c r="D1119" s="136">
        <f>SUM(D1116:D1118)</f>
        <v>7538400</v>
      </c>
      <c r="E1119" s="163"/>
      <c r="F1119" s="157"/>
      <c r="G1119" s="136">
        <f>SUM(G1116:G1117)</f>
        <v>9051333.6180060357</v>
      </c>
      <c r="H1119" s="230"/>
      <c r="I1119" s="89"/>
      <c r="J1119" s="136">
        <f>SUM(J1116:J1117)</f>
        <v>0</v>
      </c>
      <c r="L1119" s="2"/>
      <c r="M1119" s="2"/>
      <c r="N1119" s="2"/>
      <c r="O1119" s="2"/>
    </row>
    <row r="1120" spans="1:15" s="5" customFormat="1" ht="18" customHeight="1" x14ac:dyDescent="0.25">
      <c r="A1120" s="601">
        <v>113</v>
      </c>
      <c r="B1120" s="591" t="s">
        <v>346</v>
      </c>
      <c r="C1120" s="182" t="s">
        <v>8</v>
      </c>
      <c r="D1120" s="147">
        <v>5175000</v>
      </c>
      <c r="E1120" s="499" t="s">
        <v>496</v>
      </c>
      <c r="F1120" s="502" t="s">
        <v>366</v>
      </c>
      <c r="G1120" s="490">
        <v>9070407.4827066809</v>
      </c>
      <c r="H1120" s="493">
        <v>42992</v>
      </c>
      <c r="I1120" s="341"/>
      <c r="J1120" s="259"/>
      <c r="L1120" s="7"/>
      <c r="M1120" s="7"/>
      <c r="N1120" s="7"/>
      <c r="O1120" s="7"/>
    </row>
    <row r="1121" spans="1:15" s="6" customFormat="1" ht="14.25" customHeight="1" x14ac:dyDescent="0.25">
      <c r="A1121" s="600"/>
      <c r="B1121" s="593"/>
      <c r="C1121" s="182" t="s">
        <v>9</v>
      </c>
      <c r="D1121" s="97">
        <v>1345500</v>
      </c>
      <c r="E1121" s="501"/>
      <c r="F1121" s="503"/>
      <c r="G1121" s="491"/>
      <c r="H1121" s="494"/>
      <c r="I1121" s="257"/>
      <c r="J1121" s="258"/>
      <c r="L1121" s="2"/>
      <c r="M1121" s="2"/>
      <c r="N1121" s="2"/>
      <c r="O1121" s="2"/>
    </row>
    <row r="1122" spans="1:15" s="9" customFormat="1" ht="16.5" outlineLevel="1" x14ac:dyDescent="0.25">
      <c r="A1122" s="600"/>
      <c r="B1122" s="593"/>
      <c r="C1122" s="182" t="s">
        <v>10</v>
      </c>
      <c r="D1122" s="97">
        <v>931500</v>
      </c>
      <c r="E1122" s="500"/>
      <c r="F1122" s="504"/>
      <c r="G1122" s="492"/>
      <c r="H1122" s="495"/>
      <c r="I1122" s="257"/>
      <c r="J1122" s="258"/>
      <c r="L1122" s="2"/>
      <c r="M1122" s="2"/>
      <c r="N1122" s="2"/>
      <c r="O1122" s="2"/>
    </row>
    <row r="1123" spans="1:15" s="6" customFormat="1" ht="17.25" thickBot="1" x14ac:dyDescent="0.3">
      <c r="A1123" s="508" t="s">
        <v>27</v>
      </c>
      <c r="B1123" s="508"/>
      <c r="C1123" s="162"/>
      <c r="D1123" s="136">
        <f>SUM(D1120:D1122)</f>
        <v>7452000</v>
      </c>
      <c r="E1123" s="163"/>
      <c r="F1123" s="157"/>
      <c r="G1123" s="136">
        <f>SUM(G1120:G1121)</f>
        <v>9070407.4827066809</v>
      </c>
      <c r="H1123" s="230"/>
      <c r="I1123" s="89"/>
      <c r="J1123" s="136">
        <f>SUM(J1120:J1121)</f>
        <v>0</v>
      </c>
      <c r="L1123" s="2"/>
      <c r="M1123" s="2"/>
      <c r="N1123" s="2"/>
      <c r="O1123" s="2"/>
    </row>
    <row r="1124" spans="1:15" s="5" customFormat="1" ht="16.5" x14ac:dyDescent="0.25">
      <c r="A1124" s="599">
        <v>114</v>
      </c>
      <c r="B1124" s="592" t="s">
        <v>347</v>
      </c>
      <c r="C1124" s="165" t="s">
        <v>8</v>
      </c>
      <c r="D1124" s="166">
        <v>5152500</v>
      </c>
      <c r="E1124" s="499" t="s">
        <v>496</v>
      </c>
      <c r="F1124" s="502" t="s">
        <v>366</v>
      </c>
      <c r="G1124" s="490">
        <v>8971058.352398932</v>
      </c>
      <c r="H1124" s="493">
        <v>42992</v>
      </c>
      <c r="I1124" s="255"/>
      <c r="J1124" s="252"/>
      <c r="L1124" s="7"/>
      <c r="M1124" s="7"/>
      <c r="N1124" s="7"/>
      <c r="O1124" s="7"/>
    </row>
    <row r="1125" spans="1:15" s="5" customFormat="1" ht="16.5" x14ac:dyDescent="0.25">
      <c r="A1125" s="601"/>
      <c r="B1125" s="591"/>
      <c r="C1125" s="182" t="s">
        <v>9</v>
      </c>
      <c r="D1125" s="147">
        <v>1339650</v>
      </c>
      <c r="E1125" s="501"/>
      <c r="F1125" s="503"/>
      <c r="G1125" s="491"/>
      <c r="H1125" s="494"/>
      <c r="I1125" s="341"/>
      <c r="J1125" s="259"/>
      <c r="L1125" s="7"/>
      <c r="M1125" s="7"/>
      <c r="N1125" s="7"/>
      <c r="O1125" s="7"/>
    </row>
    <row r="1126" spans="1:15" s="6" customFormat="1" ht="16.5" customHeight="1" x14ac:dyDescent="0.25">
      <c r="A1126" s="600"/>
      <c r="B1126" s="593"/>
      <c r="C1126" s="182" t="s">
        <v>10</v>
      </c>
      <c r="D1126" s="97">
        <v>927450</v>
      </c>
      <c r="E1126" s="500"/>
      <c r="F1126" s="504"/>
      <c r="G1126" s="492"/>
      <c r="H1126" s="495"/>
      <c r="I1126" s="257"/>
      <c r="J1126" s="258"/>
      <c r="L1126" s="2"/>
      <c r="M1126" s="2"/>
      <c r="N1126" s="2"/>
      <c r="O1126" s="2"/>
    </row>
    <row r="1127" spans="1:15" s="6" customFormat="1" ht="17.25" thickBot="1" x14ac:dyDescent="0.3">
      <c r="A1127" s="508" t="s">
        <v>27</v>
      </c>
      <c r="B1127" s="508"/>
      <c r="C1127" s="162"/>
      <c r="D1127" s="136">
        <f>SUM(D1124:D1126)</f>
        <v>7419600</v>
      </c>
      <c r="E1127" s="163"/>
      <c r="F1127" s="157"/>
      <c r="G1127" s="136">
        <f>SUM(G1124:G1126)</f>
        <v>8971058.352398932</v>
      </c>
      <c r="H1127" s="230"/>
      <c r="I1127" s="89"/>
      <c r="J1127" s="136">
        <f t="shared" ref="J1127" si="53">SUM(J1124:J1126)</f>
        <v>0</v>
      </c>
      <c r="L1127" s="2"/>
      <c r="M1127" s="2"/>
      <c r="N1127" s="2"/>
      <c r="O1127" s="2"/>
    </row>
    <row r="1128" spans="1:15" s="5" customFormat="1" ht="16.5" x14ac:dyDescent="0.25">
      <c r="A1128" s="599">
        <v>115</v>
      </c>
      <c r="B1128" s="592" t="s">
        <v>348</v>
      </c>
      <c r="C1128" s="165" t="s">
        <v>23</v>
      </c>
      <c r="D1128" s="166">
        <v>9999000</v>
      </c>
      <c r="E1128" s="335"/>
      <c r="F1128" s="252"/>
      <c r="G1128" s="166"/>
      <c r="H1128" s="255"/>
      <c r="I1128" s="255"/>
      <c r="J1128" s="252"/>
      <c r="L1128" s="7"/>
      <c r="M1128" s="7"/>
      <c r="N1128" s="7"/>
      <c r="O1128" s="7"/>
    </row>
    <row r="1129" spans="1:15" s="6" customFormat="1" ht="18" customHeight="1" x14ac:dyDescent="0.25">
      <c r="A1129" s="600"/>
      <c r="B1129" s="593"/>
      <c r="C1129" s="98" t="s">
        <v>11</v>
      </c>
      <c r="D1129" s="97">
        <v>100000</v>
      </c>
      <c r="E1129" s="332"/>
      <c r="F1129" s="258"/>
      <c r="G1129" s="97"/>
      <c r="H1129" s="257"/>
      <c r="I1129" s="257"/>
      <c r="J1129" s="258"/>
      <c r="L1129" s="2"/>
      <c r="M1129" s="2"/>
      <c r="N1129" s="2"/>
      <c r="O1129" s="2"/>
    </row>
    <row r="1130" spans="1:15" s="6" customFormat="1" ht="17.25" thickBot="1" x14ac:dyDescent="0.3">
      <c r="A1130" s="508" t="s">
        <v>27</v>
      </c>
      <c r="B1130" s="508"/>
      <c r="C1130" s="162"/>
      <c r="D1130" s="136">
        <f>SUM(D1128:D1129)</f>
        <v>10099000</v>
      </c>
      <c r="E1130" s="163"/>
      <c r="F1130" s="157"/>
      <c r="G1130" s="136">
        <f>SUM(G1128:G1129)</f>
        <v>0</v>
      </c>
      <c r="H1130" s="230"/>
      <c r="I1130" s="89"/>
      <c r="J1130" s="136">
        <f t="shared" ref="J1130" si="54">SUM(J1128:J1129)</f>
        <v>0</v>
      </c>
      <c r="L1130" s="2"/>
      <c r="M1130" s="2"/>
      <c r="N1130" s="2"/>
      <c r="O1130" s="2"/>
    </row>
    <row r="1131" spans="1:15" s="5" customFormat="1" ht="33" x14ac:dyDescent="0.25">
      <c r="A1131" s="351">
        <v>116</v>
      </c>
      <c r="B1131" s="340" t="s">
        <v>349</v>
      </c>
      <c r="C1131" s="165" t="s">
        <v>12</v>
      </c>
      <c r="D1131" s="166">
        <v>1959850</v>
      </c>
      <c r="E1131" s="335" t="s">
        <v>496</v>
      </c>
      <c r="F1131" s="252" t="s">
        <v>366</v>
      </c>
      <c r="G1131" s="488">
        <v>1456329.52084924</v>
      </c>
      <c r="H1131" s="255">
        <v>42992</v>
      </c>
      <c r="I1131" s="255"/>
      <c r="J1131" s="252"/>
      <c r="L1131" s="7"/>
      <c r="M1131" s="7"/>
      <c r="N1131" s="7"/>
      <c r="O1131" s="7"/>
    </row>
    <row r="1132" spans="1:15" s="6" customFormat="1" ht="17.25" thickBot="1" x14ac:dyDescent="0.3">
      <c r="A1132" s="508" t="s">
        <v>27</v>
      </c>
      <c r="B1132" s="508"/>
      <c r="C1132" s="162"/>
      <c r="D1132" s="136">
        <f>SUM(D1131:D1131)</f>
        <v>1959850</v>
      </c>
      <c r="E1132" s="163"/>
      <c r="F1132" s="157"/>
      <c r="G1132" s="136">
        <f>SUM(G1131:G1131)</f>
        <v>1456329.52084924</v>
      </c>
      <c r="H1132" s="230"/>
      <c r="I1132" s="89"/>
      <c r="J1132" s="136">
        <f>SUM(J1131:J1131)</f>
        <v>0</v>
      </c>
      <c r="L1132" s="2"/>
      <c r="M1132" s="2"/>
      <c r="N1132" s="2"/>
      <c r="O1132" s="2"/>
    </row>
    <row r="1133" spans="1:15" s="5" customFormat="1" ht="16.5" customHeight="1" x14ac:dyDescent="0.25">
      <c r="A1133" s="599">
        <v>117</v>
      </c>
      <c r="B1133" s="592" t="s">
        <v>350</v>
      </c>
      <c r="C1133" s="165" t="s">
        <v>23</v>
      </c>
      <c r="D1133" s="166">
        <v>6825000</v>
      </c>
      <c r="E1133" s="499" t="s">
        <v>536</v>
      </c>
      <c r="F1133" s="252"/>
      <c r="G1133" s="166"/>
      <c r="H1133" s="255"/>
      <c r="I1133" s="255"/>
      <c r="J1133" s="252"/>
      <c r="L1133" s="7"/>
      <c r="M1133" s="7"/>
      <c r="N1133" s="7"/>
      <c r="O1133" s="7"/>
    </row>
    <row r="1134" spans="1:15" s="6" customFormat="1" ht="18" customHeight="1" x14ac:dyDescent="0.25">
      <c r="A1134" s="600"/>
      <c r="B1134" s="593"/>
      <c r="C1134" s="98" t="s">
        <v>11</v>
      </c>
      <c r="D1134" s="97">
        <v>100000</v>
      </c>
      <c r="E1134" s="500"/>
      <c r="F1134" s="258"/>
      <c r="G1134" s="97"/>
      <c r="H1134" s="257"/>
      <c r="I1134" s="257"/>
      <c r="J1134" s="258"/>
      <c r="L1134" s="2"/>
      <c r="M1134" s="2"/>
      <c r="N1134" s="2"/>
      <c r="O1134" s="2"/>
    </row>
    <row r="1135" spans="1:15" s="6" customFormat="1" ht="17.25" thickBot="1" x14ac:dyDescent="0.3">
      <c r="A1135" s="508" t="s">
        <v>27</v>
      </c>
      <c r="B1135" s="508"/>
      <c r="C1135" s="162"/>
      <c r="D1135" s="136">
        <f>SUM(D1133:D1134)</f>
        <v>6925000</v>
      </c>
      <c r="E1135" s="163"/>
      <c r="F1135" s="157"/>
      <c r="G1135" s="136">
        <f>SUM(G1133:G1134)</f>
        <v>0</v>
      </c>
      <c r="H1135" s="230"/>
      <c r="I1135" s="89"/>
      <c r="J1135" s="136">
        <f>SUM(J1133:J1134)</f>
        <v>0</v>
      </c>
      <c r="L1135" s="2"/>
      <c r="M1135" s="2"/>
      <c r="N1135" s="2"/>
      <c r="O1135" s="2"/>
    </row>
    <row r="1136" spans="1:15" s="5" customFormat="1" ht="15.75" customHeight="1" x14ac:dyDescent="0.25">
      <c r="A1136" s="599">
        <v>118</v>
      </c>
      <c r="B1136" s="592" t="s">
        <v>351</v>
      </c>
      <c r="C1136" s="165" t="s">
        <v>8</v>
      </c>
      <c r="D1136" s="166">
        <v>9902500</v>
      </c>
      <c r="E1136" s="499" t="s">
        <v>496</v>
      </c>
      <c r="F1136" s="502" t="s">
        <v>366</v>
      </c>
      <c r="G1136" s="490">
        <v>9899920.9191347267</v>
      </c>
      <c r="H1136" s="493">
        <v>42992</v>
      </c>
      <c r="I1136" s="255"/>
      <c r="J1136" s="252"/>
      <c r="L1136" s="7"/>
      <c r="M1136" s="7"/>
      <c r="N1136" s="7"/>
      <c r="O1136" s="7"/>
    </row>
    <row r="1137" spans="1:15" s="5" customFormat="1" ht="18" customHeight="1" x14ac:dyDescent="0.25">
      <c r="A1137" s="600"/>
      <c r="B1137" s="593"/>
      <c r="C1137" s="98" t="s">
        <v>9</v>
      </c>
      <c r="D1137" s="97">
        <v>2574650</v>
      </c>
      <c r="E1137" s="501"/>
      <c r="F1137" s="503"/>
      <c r="G1137" s="491"/>
      <c r="H1137" s="494"/>
      <c r="I1137" s="257"/>
      <c r="J1137" s="258"/>
      <c r="L1137" s="7"/>
      <c r="M1137" s="7"/>
      <c r="N1137" s="7"/>
      <c r="O1137" s="7"/>
    </row>
    <row r="1138" spans="1:15" s="6" customFormat="1" ht="18" customHeight="1" x14ac:dyDescent="0.25">
      <c r="A1138" s="600"/>
      <c r="B1138" s="593"/>
      <c r="C1138" s="98" t="s">
        <v>10</v>
      </c>
      <c r="D1138" s="97">
        <v>1782450</v>
      </c>
      <c r="E1138" s="500"/>
      <c r="F1138" s="504"/>
      <c r="G1138" s="492"/>
      <c r="H1138" s="495"/>
      <c r="I1138" s="257"/>
      <c r="J1138" s="258"/>
      <c r="L1138" s="2"/>
      <c r="M1138" s="2"/>
      <c r="N1138" s="2"/>
      <c r="O1138" s="2"/>
    </row>
    <row r="1139" spans="1:15" s="6" customFormat="1" ht="17.25" thickBot="1" x14ac:dyDescent="0.3">
      <c r="A1139" s="508" t="s">
        <v>27</v>
      </c>
      <c r="B1139" s="508"/>
      <c r="C1139" s="162"/>
      <c r="D1139" s="136">
        <f>SUM(D1136:D1138)</f>
        <v>14259600</v>
      </c>
      <c r="E1139" s="163"/>
      <c r="F1139" s="157"/>
      <c r="G1139" s="136">
        <f>SUM(G1136:G1138)</f>
        <v>9899920.9191347267</v>
      </c>
      <c r="H1139" s="230"/>
      <c r="I1139" s="89"/>
      <c r="J1139" s="136">
        <f>SUM(J1136:J1138)</f>
        <v>0</v>
      </c>
      <c r="L1139" s="2"/>
      <c r="M1139" s="2"/>
      <c r="N1139" s="2"/>
      <c r="O1139" s="2"/>
    </row>
    <row r="1140" spans="1:15" s="5" customFormat="1" ht="18.75" customHeight="1" x14ac:dyDescent="0.25">
      <c r="A1140" s="599">
        <v>119</v>
      </c>
      <c r="B1140" s="584" t="s">
        <v>352</v>
      </c>
      <c r="C1140" s="165" t="s">
        <v>23</v>
      </c>
      <c r="D1140" s="166">
        <v>13293000</v>
      </c>
      <c r="E1140" s="335"/>
      <c r="F1140" s="252"/>
      <c r="G1140" s="166"/>
      <c r="H1140" s="255"/>
      <c r="I1140" s="255"/>
      <c r="J1140" s="252"/>
      <c r="L1140" s="7"/>
      <c r="M1140" s="7"/>
      <c r="N1140" s="7"/>
      <c r="O1140" s="7"/>
    </row>
    <row r="1141" spans="1:15" s="6" customFormat="1" ht="20.25" customHeight="1" x14ac:dyDescent="0.25">
      <c r="A1141" s="600"/>
      <c r="B1141" s="582"/>
      <c r="C1141" s="98" t="s">
        <v>11</v>
      </c>
      <c r="D1141" s="97">
        <v>100000</v>
      </c>
      <c r="E1141" s="332"/>
      <c r="F1141" s="258"/>
      <c r="G1141" s="97"/>
      <c r="H1141" s="257"/>
      <c r="I1141" s="257"/>
      <c r="J1141" s="258"/>
      <c r="L1141" s="2"/>
      <c r="M1141" s="2"/>
      <c r="N1141" s="2"/>
      <c r="O1141" s="2"/>
    </row>
    <row r="1142" spans="1:15" s="6" customFormat="1" ht="17.25" thickBot="1" x14ac:dyDescent="0.3">
      <c r="A1142" s="508" t="s">
        <v>27</v>
      </c>
      <c r="B1142" s="508"/>
      <c r="C1142" s="162"/>
      <c r="D1142" s="136">
        <f>SUM(D1140:D1141)</f>
        <v>13393000</v>
      </c>
      <c r="E1142" s="163"/>
      <c r="F1142" s="157"/>
      <c r="G1142" s="136">
        <f>SUM(G1140:G1141)</f>
        <v>0</v>
      </c>
      <c r="H1142" s="230"/>
      <c r="I1142" s="89"/>
      <c r="J1142" s="136">
        <f t="shared" ref="J1142" si="55">SUM(J1140:J1141)</f>
        <v>0</v>
      </c>
      <c r="L1142" s="2"/>
      <c r="M1142" s="2"/>
      <c r="N1142" s="2"/>
      <c r="O1142" s="2"/>
    </row>
    <row r="1143" spans="1:15" s="5" customFormat="1" ht="33" x14ac:dyDescent="0.25">
      <c r="A1143" s="378">
        <v>120</v>
      </c>
      <c r="B1143" s="377" t="s">
        <v>353</v>
      </c>
      <c r="C1143" s="165" t="s">
        <v>24</v>
      </c>
      <c r="D1143" s="166">
        <v>16780000</v>
      </c>
      <c r="E1143" s="335" t="s">
        <v>492</v>
      </c>
      <c r="F1143" s="252" t="s">
        <v>415</v>
      </c>
      <c r="G1143" s="488">
        <v>16414185.287518192</v>
      </c>
      <c r="H1143" s="255">
        <v>43019</v>
      </c>
      <c r="I1143" s="255"/>
      <c r="J1143" s="252"/>
      <c r="L1143" s="7"/>
      <c r="M1143" s="7"/>
      <c r="N1143" s="7"/>
      <c r="O1143" s="7"/>
    </row>
    <row r="1144" spans="1:15" s="6" customFormat="1" ht="17.25" thickBot="1" x14ac:dyDescent="0.3">
      <c r="A1144" s="508" t="s">
        <v>27</v>
      </c>
      <c r="B1144" s="508"/>
      <c r="C1144" s="162"/>
      <c r="D1144" s="136">
        <f>SUM(D1143:D1143)</f>
        <v>16780000</v>
      </c>
      <c r="E1144" s="163"/>
      <c r="F1144" s="157"/>
      <c r="G1144" s="136">
        <f>SUM(G1143:G1143)</f>
        <v>16414185.287518192</v>
      </c>
      <c r="H1144" s="230"/>
      <c r="I1144" s="89"/>
      <c r="J1144" s="136">
        <f>SUM(J1143:J1143)</f>
        <v>0</v>
      </c>
      <c r="L1144" s="2"/>
      <c r="M1144" s="2"/>
      <c r="N1144" s="2"/>
      <c r="O1144" s="2"/>
    </row>
    <row r="1145" spans="1:15" s="5" customFormat="1" ht="19.5" customHeight="1" x14ac:dyDescent="0.25">
      <c r="A1145" s="599">
        <v>121</v>
      </c>
      <c r="B1145" s="584" t="s">
        <v>354</v>
      </c>
      <c r="C1145" s="166" t="s">
        <v>12</v>
      </c>
      <c r="D1145" s="166">
        <v>1197950</v>
      </c>
      <c r="E1145" s="499" t="s">
        <v>492</v>
      </c>
      <c r="F1145" s="502" t="s">
        <v>415</v>
      </c>
      <c r="G1145" s="490">
        <v>4733840.4114131164</v>
      </c>
      <c r="H1145" s="493">
        <v>43019</v>
      </c>
      <c r="I1145" s="255"/>
      <c r="J1145" s="252"/>
      <c r="L1145" s="7"/>
      <c r="M1145" s="7"/>
      <c r="N1145" s="7"/>
      <c r="O1145" s="7"/>
    </row>
    <row r="1146" spans="1:15" s="6" customFormat="1" ht="18" customHeight="1" x14ac:dyDescent="0.25">
      <c r="A1146" s="600"/>
      <c r="B1146" s="582"/>
      <c r="C1146" s="97" t="s">
        <v>24</v>
      </c>
      <c r="D1146" s="97">
        <v>8857400</v>
      </c>
      <c r="E1146" s="500"/>
      <c r="F1146" s="504"/>
      <c r="G1146" s="492"/>
      <c r="H1146" s="495"/>
      <c r="I1146" s="257"/>
      <c r="J1146" s="258"/>
      <c r="L1146" s="2"/>
      <c r="M1146" s="2"/>
      <c r="N1146" s="2"/>
      <c r="O1146" s="2"/>
    </row>
    <row r="1147" spans="1:15" s="6" customFormat="1" ht="17.25" thickBot="1" x14ac:dyDescent="0.3">
      <c r="A1147" s="508" t="s">
        <v>27</v>
      </c>
      <c r="B1147" s="508"/>
      <c r="C1147" s="137"/>
      <c r="D1147" s="136">
        <f>SUM(D1145:D1146)</f>
        <v>10055350</v>
      </c>
      <c r="E1147" s="163"/>
      <c r="F1147" s="157"/>
      <c r="G1147" s="136">
        <f>SUM(G1145:G1146)</f>
        <v>4733840.4114131164</v>
      </c>
      <c r="H1147" s="230"/>
      <c r="I1147" s="89"/>
      <c r="J1147" s="136">
        <f>SUM(J1145:J1146)</f>
        <v>0</v>
      </c>
      <c r="L1147" s="2"/>
      <c r="M1147" s="2"/>
      <c r="N1147" s="2"/>
      <c r="O1147" s="2"/>
    </row>
    <row r="1148" spans="1:15" s="5" customFormat="1" ht="19.5" customHeight="1" x14ac:dyDescent="0.25">
      <c r="A1148" s="599">
        <v>122</v>
      </c>
      <c r="B1148" s="584" t="s">
        <v>355</v>
      </c>
      <c r="C1148" s="166" t="s">
        <v>23</v>
      </c>
      <c r="D1148" s="166">
        <v>3241875</v>
      </c>
      <c r="E1148" s="499" t="s">
        <v>492</v>
      </c>
      <c r="F1148" s="502" t="s">
        <v>415</v>
      </c>
      <c r="G1148" s="490">
        <v>10318441.609744251</v>
      </c>
      <c r="H1148" s="493">
        <v>43019</v>
      </c>
      <c r="I1148" s="255"/>
      <c r="J1148" s="252"/>
      <c r="L1148" s="7"/>
      <c r="M1148" s="7"/>
      <c r="N1148" s="7"/>
      <c r="O1148" s="7"/>
    </row>
    <row r="1149" spans="1:15" s="6" customFormat="1" ht="16.5" x14ac:dyDescent="0.25">
      <c r="A1149" s="600"/>
      <c r="B1149" s="582"/>
      <c r="C1149" s="97" t="s">
        <v>24</v>
      </c>
      <c r="D1149" s="97">
        <v>11207640</v>
      </c>
      <c r="E1149" s="500"/>
      <c r="F1149" s="504"/>
      <c r="G1149" s="492"/>
      <c r="H1149" s="495"/>
      <c r="I1149" s="257"/>
      <c r="J1149" s="258"/>
      <c r="L1149" s="2"/>
      <c r="M1149" s="2"/>
      <c r="N1149" s="2"/>
      <c r="O1149" s="2"/>
    </row>
    <row r="1150" spans="1:15" s="6" customFormat="1" ht="17.25" thickBot="1" x14ac:dyDescent="0.3">
      <c r="A1150" s="508" t="s">
        <v>27</v>
      </c>
      <c r="B1150" s="508"/>
      <c r="C1150" s="137"/>
      <c r="D1150" s="136">
        <f>SUM(D1148:D1149)</f>
        <v>14449515</v>
      </c>
      <c r="E1150" s="163"/>
      <c r="F1150" s="157"/>
      <c r="G1150" s="136">
        <f>SUM(G1148:G1149)</f>
        <v>10318441.609744251</v>
      </c>
      <c r="H1150" s="230"/>
      <c r="I1150" s="89"/>
      <c r="J1150" s="136">
        <f>SUM(J1148:J1149)</f>
        <v>0</v>
      </c>
      <c r="L1150" s="2"/>
      <c r="M1150" s="2"/>
      <c r="N1150" s="2"/>
      <c r="O1150" s="2"/>
    </row>
    <row r="1151" spans="1:15" s="6" customFormat="1" ht="35.25" customHeight="1" x14ac:dyDescent="0.25">
      <c r="A1151" s="371">
        <v>123</v>
      </c>
      <c r="B1151" s="393" t="s">
        <v>356</v>
      </c>
      <c r="C1151" s="166" t="s">
        <v>23</v>
      </c>
      <c r="D1151" s="166">
        <v>3254063</v>
      </c>
      <c r="E1151" s="118" t="s">
        <v>492</v>
      </c>
      <c r="F1151" s="68" t="s">
        <v>415</v>
      </c>
      <c r="G1151" s="488">
        <v>6385053.0859362641</v>
      </c>
      <c r="H1151" s="255">
        <v>43019</v>
      </c>
      <c r="I1151" s="107"/>
      <c r="J1151" s="166"/>
      <c r="L1151" s="2"/>
      <c r="M1151" s="2"/>
      <c r="N1151" s="2"/>
      <c r="O1151" s="2"/>
    </row>
    <row r="1152" spans="1:15" s="6" customFormat="1" ht="17.25" thickBot="1" x14ac:dyDescent="0.3">
      <c r="A1152" s="508" t="s">
        <v>27</v>
      </c>
      <c r="B1152" s="508"/>
      <c r="C1152" s="137"/>
      <c r="D1152" s="136">
        <f>SUM(D1151)</f>
        <v>3254063</v>
      </c>
      <c r="E1152" s="163"/>
      <c r="F1152" s="157"/>
      <c r="G1152" s="136">
        <f>SUM(G1151)</f>
        <v>6385053.0859362641</v>
      </c>
      <c r="H1152" s="230"/>
      <c r="I1152" s="89"/>
      <c r="J1152" s="137">
        <f>SUM(J1151)</f>
        <v>0</v>
      </c>
      <c r="L1152" s="2"/>
      <c r="M1152" s="2"/>
      <c r="N1152" s="2"/>
      <c r="O1152" s="2"/>
    </row>
    <row r="1153" spans="1:15" s="5" customFormat="1" ht="33" x14ac:dyDescent="0.25">
      <c r="A1153" s="378">
        <v>124</v>
      </c>
      <c r="B1153" s="374" t="s">
        <v>357</v>
      </c>
      <c r="C1153" s="166" t="s">
        <v>12</v>
      </c>
      <c r="D1153" s="166">
        <v>3030500</v>
      </c>
      <c r="E1153" s="335" t="s">
        <v>409</v>
      </c>
      <c r="F1153" s="252" t="s">
        <v>388</v>
      </c>
      <c r="G1153" s="166">
        <v>1199152.03</v>
      </c>
      <c r="H1153" s="255">
        <v>42906</v>
      </c>
      <c r="I1153" s="334"/>
      <c r="J1153" s="252"/>
      <c r="L1153" s="7"/>
      <c r="M1153" s="7"/>
      <c r="N1153" s="7"/>
      <c r="O1153" s="7"/>
    </row>
    <row r="1154" spans="1:15" s="6" customFormat="1" ht="17.25" thickBot="1" x14ac:dyDescent="0.3">
      <c r="A1154" s="508" t="s">
        <v>27</v>
      </c>
      <c r="B1154" s="508"/>
      <c r="C1154" s="137"/>
      <c r="D1154" s="136">
        <f>SUM(D1153:D1153)</f>
        <v>3030500</v>
      </c>
      <c r="E1154" s="163"/>
      <c r="F1154" s="157"/>
      <c r="G1154" s="136">
        <f>SUM(G1153:G1153)</f>
        <v>1199152.03</v>
      </c>
      <c r="H1154" s="230"/>
      <c r="I1154" s="89"/>
      <c r="J1154" s="136">
        <f>SUM(J1153:J1153)</f>
        <v>0</v>
      </c>
      <c r="L1154" s="2"/>
      <c r="M1154" s="2"/>
      <c r="N1154" s="2"/>
      <c r="O1154" s="2"/>
    </row>
    <row r="1155" spans="1:15" s="5" customFormat="1" ht="33" x14ac:dyDescent="0.25">
      <c r="A1155" s="378">
        <v>125</v>
      </c>
      <c r="B1155" s="374" t="s">
        <v>358</v>
      </c>
      <c r="C1155" s="166" t="s">
        <v>24</v>
      </c>
      <c r="D1155" s="166">
        <v>12460000</v>
      </c>
      <c r="E1155" s="335" t="s">
        <v>476</v>
      </c>
      <c r="F1155" s="252" t="s">
        <v>462</v>
      </c>
      <c r="G1155" s="166">
        <v>12401177.934414217</v>
      </c>
      <c r="H1155" s="486">
        <v>43022</v>
      </c>
      <c r="I1155" s="291"/>
      <c r="J1155" s="252"/>
      <c r="L1155" s="2"/>
      <c r="M1155" s="7"/>
      <c r="N1155" s="7"/>
      <c r="O1155" s="7"/>
    </row>
    <row r="1156" spans="1:15" s="6" customFormat="1" ht="17.25" thickBot="1" x14ac:dyDescent="0.3">
      <c r="A1156" s="508" t="s">
        <v>27</v>
      </c>
      <c r="B1156" s="508"/>
      <c r="C1156" s="137"/>
      <c r="D1156" s="136">
        <f>SUM(D1155:D1155)</f>
        <v>12460000</v>
      </c>
      <c r="E1156" s="163"/>
      <c r="F1156" s="157"/>
      <c r="G1156" s="136">
        <f>SUM(G1155:G1155)</f>
        <v>12401177.934414217</v>
      </c>
      <c r="H1156" s="230"/>
      <c r="I1156" s="89"/>
      <c r="J1156" s="136">
        <f>SUM(J1155:J1155)</f>
        <v>0</v>
      </c>
      <c r="L1156" s="2"/>
      <c r="M1156" s="2"/>
      <c r="N1156" s="2"/>
      <c r="O1156" s="2"/>
    </row>
    <row r="1157" spans="1:15" s="5" customFormat="1" ht="33" x14ac:dyDescent="0.25">
      <c r="A1157" s="378">
        <v>126</v>
      </c>
      <c r="B1157" s="377" t="s">
        <v>359</v>
      </c>
      <c r="C1157" s="165" t="s">
        <v>23</v>
      </c>
      <c r="D1157" s="166">
        <v>7714200</v>
      </c>
      <c r="E1157" s="335" t="s">
        <v>476</v>
      </c>
      <c r="F1157" s="252" t="s">
        <v>462</v>
      </c>
      <c r="G1157" s="166">
        <v>10659367.170409815</v>
      </c>
      <c r="H1157" s="486">
        <v>43022</v>
      </c>
      <c r="I1157" s="255"/>
      <c r="J1157" s="252"/>
      <c r="L1157" s="7"/>
      <c r="M1157" s="7"/>
      <c r="N1157" s="7"/>
      <c r="O1157" s="7"/>
    </row>
    <row r="1158" spans="1:15" s="6" customFormat="1" ht="17.25" thickBot="1" x14ac:dyDescent="0.3">
      <c r="A1158" s="508" t="s">
        <v>27</v>
      </c>
      <c r="B1158" s="508"/>
      <c r="C1158" s="162"/>
      <c r="D1158" s="136">
        <f>SUM(D1157:D1157)</f>
        <v>7714200</v>
      </c>
      <c r="E1158" s="163"/>
      <c r="F1158" s="157"/>
      <c r="G1158" s="136">
        <f>SUM(G1157:G1157)</f>
        <v>10659367.170409815</v>
      </c>
      <c r="H1158" s="230"/>
      <c r="I1158" s="89"/>
      <c r="J1158" s="136">
        <f>SUM(J1157:J1157)</f>
        <v>0</v>
      </c>
      <c r="L1158" s="2"/>
      <c r="M1158" s="2"/>
      <c r="N1158" s="2"/>
      <c r="O1158" s="2"/>
    </row>
    <row r="1159" spans="1:15" s="5" customFormat="1" ht="31.5" customHeight="1" x14ac:dyDescent="0.25">
      <c r="A1159" s="378">
        <v>127</v>
      </c>
      <c r="B1159" s="377" t="s">
        <v>360</v>
      </c>
      <c r="C1159" s="165" t="s">
        <v>24</v>
      </c>
      <c r="D1159" s="166">
        <v>12460000</v>
      </c>
      <c r="E1159" s="335" t="s">
        <v>476</v>
      </c>
      <c r="F1159" s="252" t="s">
        <v>462</v>
      </c>
      <c r="G1159" s="166">
        <v>13947269.58811128</v>
      </c>
      <c r="H1159" s="255">
        <v>43022</v>
      </c>
      <c r="I1159" s="255"/>
      <c r="J1159" s="252"/>
      <c r="L1159" s="7"/>
      <c r="M1159" s="7"/>
      <c r="N1159" s="7"/>
      <c r="O1159" s="7"/>
    </row>
    <row r="1160" spans="1:15" s="6" customFormat="1" ht="17.25" thickBot="1" x14ac:dyDescent="0.3">
      <c r="A1160" s="508" t="s">
        <v>27</v>
      </c>
      <c r="B1160" s="508"/>
      <c r="C1160" s="162"/>
      <c r="D1160" s="136">
        <f>SUM(D1159:D1159)</f>
        <v>12460000</v>
      </c>
      <c r="E1160" s="163"/>
      <c r="F1160" s="157"/>
      <c r="G1160" s="136">
        <f>SUM(G1159:G1159)</f>
        <v>13947269.58811128</v>
      </c>
      <c r="H1160" s="230"/>
      <c r="I1160" s="89"/>
      <c r="J1160" s="136">
        <f>SUM(J1159:J1159)</f>
        <v>0</v>
      </c>
      <c r="L1160" s="2"/>
      <c r="M1160" s="2"/>
      <c r="N1160" s="2"/>
      <c r="O1160" s="2"/>
    </row>
    <row r="1161" spans="1:15" s="6" customFormat="1" ht="19.5" customHeight="1" outlineLevel="1" x14ac:dyDescent="0.25">
      <c r="A1161" s="379"/>
      <c r="B1161" s="605" t="s">
        <v>169</v>
      </c>
      <c r="C1161" s="605"/>
      <c r="D1161" s="372">
        <v>48670000</v>
      </c>
      <c r="E1161" s="313"/>
      <c r="F1161" s="380"/>
      <c r="G1161" s="372"/>
      <c r="H1161" s="381"/>
      <c r="I1161" s="311"/>
      <c r="J1161" s="372"/>
      <c r="L1161" s="2"/>
      <c r="M1161" s="2"/>
      <c r="N1161" s="2"/>
      <c r="O1161" s="2"/>
    </row>
    <row r="1162" spans="1:15" s="5" customFormat="1" ht="16.5" x14ac:dyDescent="0.25">
      <c r="A1162" s="604" t="s">
        <v>28</v>
      </c>
      <c r="B1162" s="604"/>
      <c r="C1162" s="195"/>
      <c r="D1162" s="174">
        <f>D792+D796+D800+D803+D805+D807+D809+D812++D814+D816+D818+D820+D822+D824+D826+D828+D832+D834+D838+D841+D844+D847+D852+D855+D860+D865+D869+D872+D874+D876+D878+D880+D884+D886+D891+D897+D900+D902+D904+D909+D912+D914+D916+D919+D921+D923+D925+D927+D929+D933+D937+D939+D945+D948+D950+D953+D955+D957+D960+D963+D965+D967+D970+D972+D974+D976+D978+D980+D982+D985+D992+D996+D998+D1001+D1003+D1010+D1012+D1016+D1021+D1025+D1028+D1030+D1034+D1036+D1038+D1040+D1042+D1044+D1048+D1052+D1054+D1056+D1060+D1064+D1066+D1070+D1072+D1074+D1076+D1078+D1080+D1084+D1088+D1090+D1095+D1097+D1103+D1107+D1110+D1112+D1115+D1119+D1123+D1127+D1130+D1132+D1135+D1139+D1142+D1144+D1147+D1150+D1152+D1154+D1156+D1158+D1160+D1161</f>
        <v>1022840964</v>
      </c>
      <c r="E1162" s="174">
        <f t="shared" ref="E1162:J1162" si="56">E792+E796+E800+E803+E805+E807+E809+E812++E814+E816+E818+E820+E822+E824+E826+E828+E832+E834+E838+E841+E844+E847+E852+E855+E860+E865+E869+E872+E874+E876+E878+E880+E884+E886+E891+E897+E900+E902+E904+E909+E912+E914+E916+E919+E921+E923+E925+E927+E929+E933+E937+E939+E945+E948+E950+E953+E955+E957+E960+E963+E965+E967+E970+E972+E974+E976+E978+E980+E982+E985+E992+E996+E998+E1001+E1003+E1010+E1012+E1016+E1021+E1025+E1028+E1030+E1034+E1036+E1038+E1040+E1042+E1044+E1048+E1052+E1054+E1056+E1060+E1064+E1066+E1070+E1072+E1074+E1076+E1078+E1080+E1084+E1088+E1090+E1095+E1097+E1103+E1107+E1110+E1112+E1115+E1119+E1123+E1127+E1130+E1132+E1135+E1139+E1142+E1144+E1147+E1150+E1152+E1154+E1156+E1158+E1160+E1161</f>
        <v>0</v>
      </c>
      <c r="F1162" s="174">
        <f t="shared" si="56"/>
        <v>0</v>
      </c>
      <c r="G1162" s="174">
        <f>G792+G796+G800+G803+G805+G807+G809+G812++G814+G816+G818+G820+G822+G824+G826+G828+G832+G834+G838+G841+G844+G847+G852+G855+G860+G865+G869+G872+G874+G876+G878+G880+G884+G886+G891+G897+G900+G902+G904+G909+G912+G914+G916+G919+G921+G923+G925+G927+G929+G933+G937+G939+G945+G948+G950+G953+G955+G957+G960+G963+G965+G967+G970+G972+G974+G976+G978+G980+G982+G985+G992+G996+G998+G1001+G1003+G1010+G1012+G1016+G1021+G1025+G1028+G1030+G1034+G1036+G1038+G1040+G1042+G1044+G1048+G1052+G1054+G1056+G1060+G1064+G1066+G1070+G1072+G1074+G1076+G1078+G1080+G1084+G1088+G1090+G1095+G1097+G1103+G1107+G1110+G1112+G1115+G1119+G1123+G1127+G1130+G1132+G1135+G1139+G1142+G1144+G1147+G1150+G1152+G1154+G1156+G1158+G1160+G1161</f>
        <v>626528459.92293108</v>
      </c>
      <c r="H1162" s="174">
        <f t="shared" si="56"/>
        <v>0</v>
      </c>
      <c r="I1162" s="174">
        <f t="shared" si="56"/>
        <v>0</v>
      </c>
      <c r="J1162" s="174">
        <f t="shared" si="56"/>
        <v>6760990.1699999999</v>
      </c>
      <c r="L1162" s="7"/>
      <c r="M1162" s="7"/>
      <c r="N1162" s="7"/>
      <c r="O1162" s="7"/>
    </row>
    <row r="1163" spans="1:15" ht="16.5" x14ac:dyDescent="0.25">
      <c r="A1163" s="112"/>
      <c r="B1163" s="112"/>
      <c r="C1163" s="112"/>
      <c r="D1163" s="154"/>
      <c r="E1163" s="38"/>
      <c r="F1163" s="38"/>
      <c r="G1163" s="154"/>
      <c r="H1163" s="38"/>
      <c r="I1163" s="194"/>
      <c r="J1163" s="96"/>
    </row>
    <row r="1164" spans="1:15" ht="16.5" x14ac:dyDescent="0.25">
      <c r="A1164" s="112"/>
      <c r="B1164" s="112"/>
      <c r="C1164" s="112"/>
      <c r="D1164" s="154"/>
      <c r="E1164" s="38"/>
      <c r="F1164" s="38"/>
      <c r="G1164" s="154"/>
      <c r="H1164" s="38"/>
      <c r="I1164" s="194"/>
      <c r="J1164" s="156"/>
    </row>
    <row r="1165" spans="1:15" x14ac:dyDescent="0.25">
      <c r="E1165" s="12"/>
      <c r="F1165" s="13"/>
      <c r="H1165" s="12"/>
      <c r="I1165" s="22"/>
      <c r="J1165" s="2"/>
    </row>
    <row r="1166" spans="1:15" x14ac:dyDescent="0.25">
      <c r="B1166" s="1" t="s">
        <v>99</v>
      </c>
      <c r="E1166" s="1" t="s">
        <v>100</v>
      </c>
      <c r="J1166" s="5"/>
    </row>
    <row r="1168" spans="1:15" x14ac:dyDescent="0.25">
      <c r="A1168" s="26"/>
      <c r="B1168" s="26"/>
    </row>
  </sheetData>
  <dataConsolidate>
    <dataRefs count="1">
      <dataRef ref="A7:XFD7" sheet="Алек-Сах" r:id="rId1"/>
    </dataRefs>
  </dataConsolidate>
  <mergeCells count="1319">
    <mergeCell ref="F986:F991"/>
    <mergeCell ref="G986:G991"/>
    <mergeCell ref="H986:H991"/>
    <mergeCell ref="E993:E995"/>
    <mergeCell ref="F993:F995"/>
    <mergeCell ref="G993:G995"/>
    <mergeCell ref="H993:H995"/>
    <mergeCell ref="E999:E1000"/>
    <mergeCell ref="E1104:E1106"/>
    <mergeCell ref="F1104:F1106"/>
    <mergeCell ref="E1013:E1015"/>
    <mergeCell ref="E1017:E1020"/>
    <mergeCell ref="E1022:E1024"/>
    <mergeCell ref="E1026:E1027"/>
    <mergeCell ref="F1026:F1027"/>
    <mergeCell ref="G1026:G1027"/>
    <mergeCell ref="H1026:H1027"/>
    <mergeCell ref="E1081:E1083"/>
    <mergeCell ref="F1081:F1083"/>
    <mergeCell ref="E1091:E1094"/>
    <mergeCell ref="F1091:F1094"/>
    <mergeCell ref="E1098:E1102"/>
    <mergeCell ref="E866:E868"/>
    <mergeCell ref="F866:F868"/>
    <mergeCell ref="G866:G868"/>
    <mergeCell ref="H866:H868"/>
    <mergeCell ref="E881:E883"/>
    <mergeCell ref="F881:F883"/>
    <mergeCell ref="G881:G883"/>
    <mergeCell ref="H881:H883"/>
    <mergeCell ref="E905:E908"/>
    <mergeCell ref="E910:E911"/>
    <mergeCell ref="E946:E947"/>
    <mergeCell ref="E951:E952"/>
    <mergeCell ref="E898:E899"/>
    <mergeCell ref="F898:F899"/>
    <mergeCell ref="H898:H899"/>
    <mergeCell ref="E887:E890"/>
    <mergeCell ref="F887:F890"/>
    <mergeCell ref="H887:H890"/>
    <mergeCell ref="E892:E896"/>
    <mergeCell ref="F892:F896"/>
    <mergeCell ref="H892:H896"/>
    <mergeCell ref="G898:G899"/>
    <mergeCell ref="G887:G890"/>
    <mergeCell ref="G892:G896"/>
    <mergeCell ref="E930:E932"/>
    <mergeCell ref="F930:F932"/>
    <mergeCell ref="E853:E854"/>
    <mergeCell ref="E856:E859"/>
    <mergeCell ref="F856:F859"/>
    <mergeCell ref="G856:G859"/>
    <mergeCell ref="H856:H859"/>
    <mergeCell ref="E861:E864"/>
    <mergeCell ref="F861:F864"/>
    <mergeCell ref="G861:G864"/>
    <mergeCell ref="H861:H864"/>
    <mergeCell ref="G782:G785"/>
    <mergeCell ref="F782:F785"/>
    <mergeCell ref="H764:H765"/>
    <mergeCell ref="E767:E768"/>
    <mergeCell ref="F767:F768"/>
    <mergeCell ref="G767:G768"/>
    <mergeCell ref="H767:H768"/>
    <mergeCell ref="G772:G775"/>
    <mergeCell ref="E772:E775"/>
    <mergeCell ref="F772:F775"/>
    <mergeCell ref="E777:E780"/>
    <mergeCell ref="E611:E616"/>
    <mergeCell ref="F611:F616"/>
    <mergeCell ref="E623:E628"/>
    <mergeCell ref="E642:E643"/>
    <mergeCell ref="G605:G606"/>
    <mergeCell ref="G608:G609"/>
    <mergeCell ref="H602:H603"/>
    <mergeCell ref="G777:G780"/>
    <mergeCell ref="E656:E657"/>
    <mergeCell ref="E661:E662"/>
    <mergeCell ref="E674:E675"/>
    <mergeCell ref="E689:E691"/>
    <mergeCell ref="E713:E714"/>
    <mergeCell ref="E716:E720"/>
    <mergeCell ref="E722:E726"/>
    <mergeCell ref="E728:E732"/>
    <mergeCell ref="E734:E735"/>
    <mergeCell ref="G693:G696"/>
    <mergeCell ref="E693:E696"/>
    <mergeCell ref="F693:F696"/>
    <mergeCell ref="H693:H696"/>
    <mergeCell ref="E664:E665"/>
    <mergeCell ref="F664:F665"/>
    <mergeCell ref="G664:G665"/>
    <mergeCell ref="G669:G670"/>
    <mergeCell ref="G679:G683"/>
    <mergeCell ref="E737:E738"/>
    <mergeCell ref="E740:E743"/>
    <mergeCell ref="E745:E748"/>
    <mergeCell ref="E750:E753"/>
    <mergeCell ref="E515:E518"/>
    <mergeCell ref="E524:E527"/>
    <mergeCell ref="E531:E532"/>
    <mergeCell ref="E534:E535"/>
    <mergeCell ref="E564:E568"/>
    <mergeCell ref="F564:F568"/>
    <mergeCell ref="E570:E574"/>
    <mergeCell ref="F570:F574"/>
    <mergeCell ref="G564:G568"/>
    <mergeCell ref="G570:G574"/>
    <mergeCell ref="F546:F549"/>
    <mergeCell ref="F551:F554"/>
    <mergeCell ref="E546:E549"/>
    <mergeCell ref="E551:E554"/>
    <mergeCell ref="E509:E511"/>
    <mergeCell ref="E591:E594"/>
    <mergeCell ref="E596:E600"/>
    <mergeCell ref="F591:F594"/>
    <mergeCell ref="F596:F600"/>
    <mergeCell ref="E488:E490"/>
    <mergeCell ref="E492:E494"/>
    <mergeCell ref="E499:E500"/>
    <mergeCell ref="E466:E467"/>
    <mergeCell ref="F466:F467"/>
    <mergeCell ref="G466:G467"/>
    <mergeCell ref="E469:E470"/>
    <mergeCell ref="F469:F470"/>
    <mergeCell ref="G469:G470"/>
    <mergeCell ref="E472:E473"/>
    <mergeCell ref="F472:F473"/>
    <mergeCell ref="G472:G473"/>
    <mergeCell ref="F446:F448"/>
    <mergeCell ref="E446:E448"/>
    <mergeCell ref="F438:F441"/>
    <mergeCell ref="E438:E441"/>
    <mergeCell ref="F432:F436"/>
    <mergeCell ref="F57:F58"/>
    <mergeCell ref="G57:G58"/>
    <mergeCell ref="E65:E66"/>
    <mergeCell ref="H65:H66"/>
    <mergeCell ref="F65:F66"/>
    <mergeCell ref="E341:E346"/>
    <mergeCell ref="F341:F346"/>
    <mergeCell ref="G341:G346"/>
    <mergeCell ref="I300:I304"/>
    <mergeCell ref="F210:F215"/>
    <mergeCell ref="G210:G215"/>
    <mergeCell ref="H210:H215"/>
    <mergeCell ref="H245:H247"/>
    <mergeCell ref="G224:G225"/>
    <mergeCell ref="H224:H225"/>
    <mergeCell ref="I204:I206"/>
    <mergeCell ref="H330:H335"/>
    <mergeCell ref="G245:G247"/>
    <mergeCell ref="E251:E253"/>
    <mergeCell ref="F251:F253"/>
    <mergeCell ref="G251:G253"/>
    <mergeCell ref="H341:H346"/>
    <mergeCell ref="E576:E580"/>
    <mergeCell ref="F576:F580"/>
    <mergeCell ref="G576:G580"/>
    <mergeCell ref="E653:E654"/>
    <mergeCell ref="G450:G452"/>
    <mergeCell ref="H450:H453"/>
    <mergeCell ref="F450:F452"/>
    <mergeCell ref="E450:E452"/>
    <mergeCell ref="E679:E683"/>
    <mergeCell ref="F679:F683"/>
    <mergeCell ref="H679:H683"/>
    <mergeCell ref="H546:H549"/>
    <mergeCell ref="G551:G554"/>
    <mergeCell ref="G546:G549"/>
    <mergeCell ref="G16:G19"/>
    <mergeCell ref="G21:G22"/>
    <mergeCell ref="G24:G27"/>
    <mergeCell ref="H24:H27"/>
    <mergeCell ref="G407:G410"/>
    <mergeCell ref="F377:F380"/>
    <mergeCell ref="G377:G380"/>
    <mergeCell ref="F382:F385"/>
    <mergeCell ref="G382:G385"/>
    <mergeCell ref="F387:F390"/>
    <mergeCell ref="G387:G390"/>
    <mergeCell ref="F407:F410"/>
    <mergeCell ref="E60:E63"/>
    <mergeCell ref="F60:F63"/>
    <mergeCell ref="G60:G63"/>
    <mergeCell ref="H60:H63"/>
    <mergeCell ref="G645:G649"/>
    <mergeCell ref="F51:F52"/>
    <mergeCell ref="E432:E436"/>
    <mergeCell ref="E457:E458"/>
    <mergeCell ref="F457:F458"/>
    <mergeCell ref="E459:E460"/>
    <mergeCell ref="F459:F460"/>
    <mergeCell ref="E461:E464"/>
    <mergeCell ref="F461:F464"/>
    <mergeCell ref="G461:G464"/>
    <mergeCell ref="G421:G423"/>
    <mergeCell ref="H421:H424"/>
    <mergeCell ref="H425:H426"/>
    <mergeCell ref="H427:H428"/>
    <mergeCell ref="E421:E423"/>
    <mergeCell ref="F421:F423"/>
    <mergeCell ref="G432:G436"/>
    <mergeCell ref="H432:H437"/>
    <mergeCell ref="E68:E72"/>
    <mergeCell ref="F68:F72"/>
    <mergeCell ref="G68:G72"/>
    <mergeCell ref="H68:H72"/>
    <mergeCell ref="E74:E79"/>
    <mergeCell ref="H446:H449"/>
    <mergeCell ref="H233:H235"/>
    <mergeCell ref="G402:G405"/>
    <mergeCell ref="E387:E390"/>
    <mergeCell ref="H387:H390"/>
    <mergeCell ref="E392:E395"/>
    <mergeCell ref="H392:H395"/>
    <mergeCell ref="H461:H464"/>
    <mergeCell ref="G300:G304"/>
    <mergeCell ref="E148:E151"/>
    <mergeCell ref="E143:E146"/>
    <mergeCell ref="A232:J232"/>
    <mergeCell ref="A182:B182"/>
    <mergeCell ref="A203:A208"/>
    <mergeCell ref="B265:B269"/>
    <mergeCell ref="A271:A275"/>
    <mergeCell ref="B271:B275"/>
    <mergeCell ref="A209:B209"/>
    <mergeCell ref="H6:H10"/>
    <mergeCell ref="G35:G36"/>
    <mergeCell ref="H35:H36"/>
    <mergeCell ref="G38:G41"/>
    <mergeCell ref="G43:G46"/>
    <mergeCell ref="G6:G10"/>
    <mergeCell ref="H113:H116"/>
    <mergeCell ref="G132:G136"/>
    <mergeCell ref="F81:F85"/>
    <mergeCell ref="G81:G85"/>
    <mergeCell ref="H93:H97"/>
    <mergeCell ref="E167:E171"/>
    <mergeCell ref="F167:F171"/>
    <mergeCell ref="H167:H171"/>
    <mergeCell ref="G167:G171"/>
    <mergeCell ref="H81:H85"/>
    <mergeCell ref="G51:G52"/>
    <mergeCell ref="H51:H52"/>
    <mergeCell ref="E140:E141"/>
    <mergeCell ref="E126:E127"/>
    <mergeCell ref="E54:E55"/>
    <mergeCell ref="F54:F55"/>
    <mergeCell ref="G54:G55"/>
    <mergeCell ref="H54:H55"/>
    <mergeCell ref="E57:E58"/>
    <mergeCell ref="F132:F136"/>
    <mergeCell ref="H132:H136"/>
    <mergeCell ref="E288:E291"/>
    <mergeCell ref="F288:F291"/>
    <mergeCell ref="H288:H291"/>
    <mergeCell ref="E295:E298"/>
    <mergeCell ref="F295:F298"/>
    <mergeCell ref="H295:H298"/>
    <mergeCell ref="A105:B105"/>
    <mergeCell ref="A107:B107"/>
    <mergeCell ref="G295:G298"/>
    <mergeCell ref="F87:F91"/>
    <mergeCell ref="G203:G208"/>
    <mergeCell ref="A125:B125"/>
    <mergeCell ref="A123:A124"/>
    <mergeCell ref="B123:B124"/>
    <mergeCell ref="A122:B122"/>
    <mergeCell ref="A152:B152"/>
    <mergeCell ref="A161:B161"/>
    <mergeCell ref="A159:B159"/>
    <mergeCell ref="B162:B163"/>
    <mergeCell ref="A142:B142"/>
    <mergeCell ref="B155:C155"/>
    <mergeCell ref="A157:J157"/>
    <mergeCell ref="A156:B156"/>
    <mergeCell ref="F173:F175"/>
    <mergeCell ref="G173:G175"/>
    <mergeCell ref="G87:G91"/>
    <mergeCell ref="H87:H91"/>
    <mergeCell ref="A177:A178"/>
    <mergeCell ref="B177:B178"/>
    <mergeCell ref="B227:B228"/>
    <mergeCell ref="B93:B97"/>
    <mergeCell ref="B87:B91"/>
    <mergeCell ref="A120:A121"/>
    <mergeCell ref="F93:F97"/>
    <mergeCell ref="F109:F111"/>
    <mergeCell ref="F113:F116"/>
    <mergeCell ref="G109:G111"/>
    <mergeCell ref="G113:G116"/>
    <mergeCell ref="H109:H111"/>
    <mergeCell ref="F74:F79"/>
    <mergeCell ref="G74:G79"/>
    <mergeCell ref="H74:H79"/>
    <mergeCell ref="E81:E85"/>
    <mergeCell ref="B120:B121"/>
    <mergeCell ref="A117:B117"/>
    <mergeCell ref="A92:B92"/>
    <mergeCell ref="E87:E91"/>
    <mergeCell ref="E93:E97"/>
    <mergeCell ref="A113:A116"/>
    <mergeCell ref="B113:B116"/>
    <mergeCell ref="A86:B86"/>
    <mergeCell ref="A102:B102"/>
    <mergeCell ref="A98:B98"/>
    <mergeCell ref="A100:B100"/>
    <mergeCell ref="A162:A163"/>
    <mergeCell ref="A147:B147"/>
    <mergeCell ref="B140:B141"/>
    <mergeCell ref="A140:A141"/>
    <mergeCell ref="B167:B171"/>
    <mergeCell ref="A112:B112"/>
    <mergeCell ref="A109:A111"/>
    <mergeCell ref="B109:B111"/>
    <mergeCell ref="B129:B130"/>
    <mergeCell ref="A119:B119"/>
    <mergeCell ref="A139:B139"/>
    <mergeCell ref="A644:B644"/>
    <mergeCell ref="B679:B683"/>
    <mergeCell ref="A428:B428"/>
    <mergeCell ref="A137:B137"/>
    <mergeCell ref="A132:A136"/>
    <mergeCell ref="B132:B136"/>
    <mergeCell ref="A128:B128"/>
    <mergeCell ref="A164:B164"/>
    <mergeCell ref="A166:B166"/>
    <mergeCell ref="B143:B146"/>
    <mergeCell ref="A143:A146"/>
    <mergeCell ref="A126:A127"/>
    <mergeCell ref="B126:B127"/>
    <mergeCell ref="A148:A151"/>
    <mergeCell ref="B148:B151"/>
    <mergeCell ref="A256:B256"/>
    <mergeCell ref="A131:B131"/>
    <mergeCell ref="A129:A130"/>
    <mergeCell ref="B582:C582"/>
    <mergeCell ref="A692:B692"/>
    <mergeCell ref="A749:B749"/>
    <mergeCell ref="A744:B744"/>
    <mergeCell ref="A737:A738"/>
    <mergeCell ref="A736:B736"/>
    <mergeCell ref="B734:B735"/>
    <mergeCell ref="A734:A735"/>
    <mergeCell ref="A739:B739"/>
    <mergeCell ref="A584:J584"/>
    <mergeCell ref="A689:A691"/>
    <mergeCell ref="A697:B697"/>
    <mergeCell ref="A709:B709"/>
    <mergeCell ref="B740:B743"/>
    <mergeCell ref="A740:A743"/>
    <mergeCell ref="H300:H304"/>
    <mergeCell ref="H314:H318"/>
    <mergeCell ref="G319:G322"/>
    <mergeCell ref="A596:A600"/>
    <mergeCell ref="A639:B639"/>
    <mergeCell ref="B596:B600"/>
    <mergeCell ref="A623:A628"/>
    <mergeCell ref="B623:B628"/>
    <mergeCell ref="B611:B616"/>
    <mergeCell ref="A611:A616"/>
    <mergeCell ref="A619:B619"/>
    <mergeCell ref="B633:C633"/>
    <mergeCell ref="A634:B634"/>
    <mergeCell ref="A629:B629"/>
    <mergeCell ref="A605:A606"/>
    <mergeCell ref="E602:E603"/>
    <mergeCell ref="F602:F603"/>
    <mergeCell ref="A1025:B1025"/>
    <mergeCell ref="A999:A1000"/>
    <mergeCell ref="A951:A952"/>
    <mergeCell ref="B755:C755"/>
    <mergeCell ref="B745:B748"/>
    <mergeCell ref="A716:A720"/>
    <mergeCell ref="A727:B727"/>
    <mergeCell ref="B722:B726"/>
    <mergeCell ref="A722:A726"/>
    <mergeCell ref="A703:B703"/>
    <mergeCell ref="B737:B738"/>
    <mergeCell ref="A745:A748"/>
    <mergeCell ref="A757:J757"/>
    <mergeCell ref="A712:J712"/>
    <mergeCell ref="E758:E759"/>
    <mergeCell ref="F758:F759"/>
    <mergeCell ref="H758:H759"/>
    <mergeCell ref="G758:G759"/>
    <mergeCell ref="G761:G762"/>
    <mergeCell ref="H761:H762"/>
    <mergeCell ref="E761:E762"/>
    <mergeCell ref="F761:F762"/>
    <mergeCell ref="A733:B733"/>
    <mergeCell ref="B728:B732"/>
    <mergeCell ref="A728:A732"/>
    <mergeCell ref="E764:E765"/>
    <mergeCell ref="B898:B899"/>
    <mergeCell ref="A898:A899"/>
    <mergeCell ref="F777:F780"/>
    <mergeCell ref="A764:A765"/>
    <mergeCell ref="B764:B765"/>
    <mergeCell ref="G764:G765"/>
    <mergeCell ref="B620:B621"/>
    <mergeCell ref="A620:A621"/>
    <mergeCell ref="A650:B650"/>
    <mergeCell ref="A810:A811"/>
    <mergeCell ref="A800:B800"/>
    <mergeCell ref="A950:B950"/>
    <mergeCell ref="A1140:A1141"/>
    <mergeCell ref="A1144:B1144"/>
    <mergeCell ref="A1003:B1003"/>
    <mergeCell ref="A1017:A1020"/>
    <mergeCell ref="B1091:B1094"/>
    <mergeCell ref="A1098:A1102"/>
    <mergeCell ref="A1091:A1094"/>
    <mergeCell ref="A980:B980"/>
    <mergeCell ref="A1010:B1010"/>
    <mergeCell ref="A1016:B1016"/>
    <mergeCell ref="B1013:B1015"/>
    <mergeCell ref="B1061:B1063"/>
    <mergeCell ref="A1088:B1088"/>
    <mergeCell ref="B1085:B1087"/>
    <mergeCell ref="A1070:B1070"/>
    <mergeCell ref="B1067:B1069"/>
    <mergeCell ref="B1017:B1020"/>
    <mergeCell ref="A1021:B1021"/>
    <mergeCell ref="A1022:A1024"/>
    <mergeCell ref="A1061:A1063"/>
    <mergeCell ref="A1045:A1047"/>
    <mergeCell ref="B1098:B1102"/>
    <mergeCell ref="A1116:A1118"/>
    <mergeCell ref="B1116:B1118"/>
    <mergeCell ref="A1001:B1001"/>
    <mergeCell ref="A993:A995"/>
    <mergeCell ref="B642:B643"/>
    <mergeCell ref="A642:A643"/>
    <mergeCell ref="A803:B803"/>
    <mergeCell ref="A996:B996"/>
    <mergeCell ref="B999:B1000"/>
    <mergeCell ref="A967:B967"/>
    <mergeCell ref="A970:B970"/>
    <mergeCell ref="B910:B911"/>
    <mergeCell ref="A910:A911"/>
    <mergeCell ref="A923:B923"/>
    <mergeCell ref="A929:B929"/>
    <mergeCell ref="A933:B933"/>
    <mergeCell ref="A930:A932"/>
    <mergeCell ref="A934:A936"/>
    <mergeCell ref="B934:B936"/>
    <mergeCell ref="A912:B912"/>
    <mergeCell ref="B887:B890"/>
    <mergeCell ref="A900:B900"/>
    <mergeCell ref="A876:B876"/>
    <mergeCell ref="A878:B878"/>
    <mergeCell ref="A892:A896"/>
    <mergeCell ref="B892:B896"/>
    <mergeCell ref="A880:B880"/>
    <mergeCell ref="A955:B955"/>
    <mergeCell ref="A887:A890"/>
    <mergeCell ref="A963:B963"/>
    <mergeCell ref="B961:B962"/>
    <mergeCell ref="A841:B841"/>
    <mergeCell ref="A925:B925"/>
    <mergeCell ref="A674:A675"/>
    <mergeCell ref="A688:B688"/>
    <mergeCell ref="A705:B705"/>
    <mergeCell ref="A826:B826"/>
    <mergeCell ref="A792:B792"/>
    <mergeCell ref="B790:B791"/>
    <mergeCell ref="B810:B811"/>
    <mergeCell ref="A814:B814"/>
    <mergeCell ref="A653:A654"/>
    <mergeCell ref="A658:B658"/>
    <mergeCell ref="B1:J1"/>
    <mergeCell ref="B761:B762"/>
    <mergeCell ref="A285:C285"/>
    <mergeCell ref="A760:B760"/>
    <mergeCell ref="B653:B654"/>
    <mergeCell ref="A713:A714"/>
    <mergeCell ref="A721:B721"/>
    <mergeCell ref="B716:B720"/>
    <mergeCell ref="A60:A63"/>
    <mergeCell ref="A637:B637"/>
    <mergeCell ref="A324:C324"/>
    <mergeCell ref="B693:B696"/>
    <mergeCell ref="A693:A696"/>
    <mergeCell ref="A699:B699"/>
    <mergeCell ref="A671:B671"/>
    <mergeCell ref="B669:B670"/>
    <mergeCell ref="A655:B655"/>
    <mergeCell ref="A761:A762"/>
    <mergeCell ref="A230:C230"/>
    <mergeCell ref="A664:A667"/>
    <mergeCell ref="A610:B610"/>
    <mergeCell ref="A608:A609"/>
    <mergeCell ref="A897:B897"/>
    <mergeCell ref="A855:B855"/>
    <mergeCell ref="B853:B854"/>
    <mergeCell ref="A786:B786"/>
    <mergeCell ref="A772:A775"/>
    <mergeCell ref="B772:B775"/>
    <mergeCell ref="A782:A785"/>
    <mergeCell ref="B782:B785"/>
    <mergeCell ref="A790:A791"/>
    <mergeCell ref="A796:B796"/>
    <mergeCell ref="B793:B795"/>
    <mergeCell ref="A793:A795"/>
    <mergeCell ref="B797:B799"/>
    <mergeCell ref="B656:B657"/>
    <mergeCell ref="A656:A657"/>
    <mergeCell ref="A679:A683"/>
    <mergeCell ref="A777:A780"/>
    <mergeCell ref="B777:B780"/>
    <mergeCell ref="B787:C787"/>
    <mergeCell ref="A788:B788"/>
    <mergeCell ref="B689:B691"/>
    <mergeCell ref="A678:B678"/>
    <mergeCell ref="B664:B667"/>
    <mergeCell ref="A686:B686"/>
    <mergeCell ref="A763:B763"/>
    <mergeCell ref="A750:A753"/>
    <mergeCell ref="A771:B771"/>
    <mergeCell ref="A776:B776"/>
    <mergeCell ref="A781:B781"/>
    <mergeCell ref="A673:B673"/>
    <mergeCell ref="A676:B676"/>
    <mergeCell ref="B674:B675"/>
    <mergeCell ref="A570:A574"/>
    <mergeCell ref="B531:B532"/>
    <mergeCell ref="A531:A532"/>
    <mergeCell ref="A824:B824"/>
    <mergeCell ref="B905:B908"/>
    <mergeCell ref="A905:A908"/>
    <mergeCell ref="A940:A944"/>
    <mergeCell ref="B940:B944"/>
    <mergeCell ref="B968:B969"/>
    <mergeCell ref="A968:A969"/>
    <mergeCell ref="A948:B948"/>
    <mergeCell ref="A834:B834"/>
    <mergeCell ref="A838:B838"/>
    <mergeCell ref="A1013:A1015"/>
    <mergeCell ref="B1004:B1009"/>
    <mergeCell ref="A946:A947"/>
    <mergeCell ref="A1012:B1012"/>
    <mergeCell ref="B993:B995"/>
    <mergeCell ref="B856:B859"/>
    <mergeCell ref="A860:B860"/>
    <mergeCell ref="A872:B872"/>
    <mergeCell ref="A874:B874"/>
    <mergeCell ref="A870:A871"/>
    <mergeCell ref="B870:B871"/>
    <mergeCell ref="A921:B921"/>
    <mergeCell ref="A909:B909"/>
    <mergeCell ref="A902:B902"/>
    <mergeCell ref="A904:B904"/>
    <mergeCell ref="A844:B844"/>
    <mergeCell ref="B842:B843"/>
    <mergeCell ref="B881:B883"/>
    <mergeCell ref="A927:B927"/>
    <mergeCell ref="B482:B483"/>
    <mergeCell ref="A538:B538"/>
    <mergeCell ref="A523:B523"/>
    <mergeCell ref="A528:B528"/>
    <mergeCell ref="A604:B604"/>
    <mergeCell ref="B602:B603"/>
    <mergeCell ref="A601:B601"/>
    <mergeCell ref="F605:F606"/>
    <mergeCell ref="H605:H606"/>
    <mergeCell ref="F608:F609"/>
    <mergeCell ref="A581:B581"/>
    <mergeCell ref="A561:B561"/>
    <mergeCell ref="B559:B560"/>
    <mergeCell ref="A559:A560"/>
    <mergeCell ref="A563:B563"/>
    <mergeCell ref="A569:B569"/>
    <mergeCell ref="A514:B514"/>
    <mergeCell ref="A519:B519"/>
    <mergeCell ref="A521:B521"/>
    <mergeCell ref="A576:A580"/>
    <mergeCell ref="B576:B580"/>
    <mergeCell ref="A541:J541"/>
    <mergeCell ref="A550:B550"/>
    <mergeCell ref="B546:B549"/>
    <mergeCell ref="A546:A549"/>
    <mergeCell ref="A555:B555"/>
    <mergeCell ref="A558:B558"/>
    <mergeCell ref="B556:B557"/>
    <mergeCell ref="A556:A557"/>
    <mergeCell ref="A540:B540"/>
    <mergeCell ref="A543:B543"/>
    <mergeCell ref="A545:B545"/>
    <mergeCell ref="A454:C454"/>
    <mergeCell ref="G438:G441"/>
    <mergeCell ref="H438:H442"/>
    <mergeCell ref="G446:G448"/>
    <mergeCell ref="A536:B536"/>
    <mergeCell ref="A533:B533"/>
    <mergeCell ref="A564:A568"/>
    <mergeCell ref="B564:B568"/>
    <mergeCell ref="A551:A554"/>
    <mergeCell ref="B551:B554"/>
    <mergeCell ref="A495:B495"/>
    <mergeCell ref="B469:B470"/>
    <mergeCell ref="A469:A470"/>
    <mergeCell ref="A471:B471"/>
    <mergeCell ref="A498:B498"/>
    <mergeCell ref="A501:B501"/>
    <mergeCell ref="B499:B500"/>
    <mergeCell ref="A499:A500"/>
    <mergeCell ref="A486:B486"/>
    <mergeCell ref="A491:B491"/>
    <mergeCell ref="A487:J487"/>
    <mergeCell ref="A474:B474"/>
    <mergeCell ref="B472:B473"/>
    <mergeCell ref="A472:A473"/>
    <mergeCell ref="A488:A490"/>
    <mergeCell ref="B488:B490"/>
    <mergeCell ref="A492:A494"/>
    <mergeCell ref="B492:B494"/>
    <mergeCell ref="A496:A497"/>
    <mergeCell ref="B496:B497"/>
    <mergeCell ref="A485:B485"/>
    <mergeCell ref="A482:A483"/>
    <mergeCell ref="A392:A395"/>
    <mergeCell ref="H402:H405"/>
    <mergeCell ref="G397:G400"/>
    <mergeCell ref="F402:F405"/>
    <mergeCell ref="A530:B530"/>
    <mergeCell ref="B534:B535"/>
    <mergeCell ref="A534:A535"/>
    <mergeCell ref="H551:H554"/>
    <mergeCell ref="A484:B484"/>
    <mergeCell ref="A475:A476"/>
    <mergeCell ref="B475:B476"/>
    <mergeCell ref="A477:B477"/>
    <mergeCell ref="A478:A480"/>
    <mergeCell ref="B478:B480"/>
    <mergeCell ref="A481:B481"/>
    <mergeCell ref="A453:B453"/>
    <mergeCell ref="A426:B426"/>
    <mergeCell ref="A468:B468"/>
    <mergeCell ref="B466:B467"/>
    <mergeCell ref="A466:A467"/>
    <mergeCell ref="A460:B460"/>
    <mergeCell ref="A465:B465"/>
    <mergeCell ref="A449:B449"/>
    <mergeCell ref="B446:B448"/>
    <mergeCell ref="A446:A448"/>
    <mergeCell ref="A456:J456"/>
    <mergeCell ref="B461:B464"/>
    <mergeCell ref="A461:A464"/>
    <mergeCell ref="A455:B455"/>
    <mergeCell ref="A458:B458"/>
    <mergeCell ref="A450:A452"/>
    <mergeCell ref="B450:B452"/>
    <mergeCell ref="F239:F241"/>
    <mergeCell ref="G288:G291"/>
    <mergeCell ref="A282:B282"/>
    <mergeCell ref="G330:G335"/>
    <mergeCell ref="H472:H473"/>
    <mergeCell ref="A382:A385"/>
    <mergeCell ref="A413:B413"/>
    <mergeCell ref="A417:B417"/>
    <mergeCell ref="B415:B416"/>
    <mergeCell ref="A415:A416"/>
    <mergeCell ref="B412:C412"/>
    <mergeCell ref="A445:B445"/>
    <mergeCell ref="B443:B444"/>
    <mergeCell ref="A443:A444"/>
    <mergeCell ref="A431:B431"/>
    <mergeCell ref="A437:B437"/>
    <mergeCell ref="B432:B436"/>
    <mergeCell ref="A432:A436"/>
    <mergeCell ref="A442:B442"/>
    <mergeCell ref="B438:B441"/>
    <mergeCell ref="A438:A441"/>
    <mergeCell ref="A420:B420"/>
    <mergeCell ref="A424:B424"/>
    <mergeCell ref="B421:B422"/>
    <mergeCell ref="A421:A422"/>
    <mergeCell ref="B418:B419"/>
    <mergeCell ref="A418:A419"/>
    <mergeCell ref="A414:J414"/>
    <mergeCell ref="B429:B430"/>
    <mergeCell ref="A429:A430"/>
    <mergeCell ref="H407:H410"/>
    <mergeCell ref="B392:B395"/>
    <mergeCell ref="A80:B80"/>
    <mergeCell ref="A81:A85"/>
    <mergeCell ref="B68:B72"/>
    <mergeCell ref="A56:B56"/>
    <mergeCell ref="A57:A58"/>
    <mergeCell ref="A172:B172"/>
    <mergeCell ref="A167:A171"/>
    <mergeCell ref="E173:E175"/>
    <mergeCell ref="F300:F304"/>
    <mergeCell ref="A349:B349"/>
    <mergeCell ref="A353:B353"/>
    <mergeCell ref="B327:B328"/>
    <mergeCell ref="A327:A328"/>
    <mergeCell ref="A329:B329"/>
    <mergeCell ref="A326:J326"/>
    <mergeCell ref="B330:B335"/>
    <mergeCell ref="A270:B270"/>
    <mergeCell ref="G239:G241"/>
    <mergeCell ref="A325:B325"/>
    <mergeCell ref="A314:A317"/>
    <mergeCell ref="B341:B346"/>
    <mergeCell ref="E330:E335"/>
    <mergeCell ref="A198:A199"/>
    <mergeCell ref="B198:B199"/>
    <mergeCell ref="A202:B202"/>
    <mergeCell ref="A226:B226"/>
    <mergeCell ref="H239:H241"/>
    <mergeCell ref="H319:H323"/>
    <mergeCell ref="H227:H228"/>
    <mergeCell ref="F330:F335"/>
    <mergeCell ref="E233:E235"/>
    <mergeCell ref="F233:F235"/>
    <mergeCell ref="A4:B4"/>
    <mergeCell ref="A983:A984"/>
    <mergeCell ref="A957:B957"/>
    <mergeCell ref="A960:B960"/>
    <mergeCell ref="B958:B959"/>
    <mergeCell ref="A958:A959"/>
    <mergeCell ref="B951:B952"/>
    <mergeCell ref="B946:B947"/>
    <mergeCell ref="A965:B965"/>
    <mergeCell ref="A972:B972"/>
    <mergeCell ref="A974:B974"/>
    <mergeCell ref="A914:B914"/>
    <mergeCell ref="A916:B916"/>
    <mergeCell ref="A919:B919"/>
    <mergeCell ref="B917:B918"/>
    <mergeCell ref="A816:B816"/>
    <mergeCell ref="A756:B756"/>
    <mergeCell ref="A59:B59"/>
    <mergeCell ref="A65:A66"/>
    <mergeCell ref="B65:B66"/>
    <mergeCell ref="A87:A91"/>
    <mergeCell ref="A53:B53"/>
    <mergeCell ref="A93:A97"/>
    <mergeCell ref="A216:B216"/>
    <mergeCell ref="B585:B586"/>
    <mergeCell ref="A585:A586"/>
    <mergeCell ref="A590:B590"/>
    <mergeCell ref="B183:B184"/>
    <mergeCell ref="A183:A184"/>
    <mergeCell ref="A818:B818"/>
    <mergeCell ref="A807:B807"/>
    <mergeCell ref="A809:B809"/>
    <mergeCell ref="A1026:A1027"/>
    <mergeCell ref="B1026:B1027"/>
    <mergeCell ref="A945:B945"/>
    <mergeCell ref="A937:B937"/>
    <mergeCell ref="B930:B932"/>
    <mergeCell ref="A985:B985"/>
    <mergeCell ref="A992:B992"/>
    <mergeCell ref="A998:B998"/>
    <mergeCell ref="A961:A962"/>
    <mergeCell ref="A953:B953"/>
    <mergeCell ref="A982:B982"/>
    <mergeCell ref="A1004:A1009"/>
    <mergeCell ref="A881:A883"/>
    <mergeCell ref="A886:B886"/>
    <mergeCell ref="A891:B891"/>
    <mergeCell ref="A1028:B1028"/>
    <mergeCell ref="A1128:A1129"/>
    <mergeCell ref="A1115:B1115"/>
    <mergeCell ref="A1048:B1048"/>
    <mergeCell ref="A1052:B1052"/>
    <mergeCell ref="B1128:B1129"/>
    <mergeCell ref="A1127:B1127"/>
    <mergeCell ref="A1113:A1114"/>
    <mergeCell ref="A1067:A1069"/>
    <mergeCell ref="A1054:B1054"/>
    <mergeCell ref="B1022:B1024"/>
    <mergeCell ref="A1049:A1051"/>
    <mergeCell ref="B1049:B1051"/>
    <mergeCell ref="A1030:B1030"/>
    <mergeCell ref="A884:B884"/>
    <mergeCell ref="A976:B976"/>
    <mergeCell ref="A978:B978"/>
    <mergeCell ref="A1156:B1156"/>
    <mergeCell ref="A1104:A1106"/>
    <mergeCell ref="B1104:B1106"/>
    <mergeCell ref="A1056:B1056"/>
    <mergeCell ref="A1066:B1066"/>
    <mergeCell ref="A1057:A1059"/>
    <mergeCell ref="A1085:A1087"/>
    <mergeCell ref="A1090:B1090"/>
    <mergeCell ref="A1154:B1154"/>
    <mergeCell ref="A1095:B1095"/>
    <mergeCell ref="B1108:B1109"/>
    <mergeCell ref="B1120:B1122"/>
    <mergeCell ref="A1123:B1123"/>
    <mergeCell ref="A1150:B1150"/>
    <mergeCell ref="A1152:B1152"/>
    <mergeCell ref="A1136:A1138"/>
    <mergeCell ref="B1113:B1114"/>
    <mergeCell ref="A1142:B1142"/>
    <mergeCell ref="B1140:B1141"/>
    <mergeCell ref="B1124:B1126"/>
    <mergeCell ref="A1120:A1122"/>
    <mergeCell ref="A1132:B1132"/>
    <mergeCell ref="A1108:A1109"/>
    <mergeCell ref="A1072:B1072"/>
    <mergeCell ref="B1133:B1134"/>
    <mergeCell ref="A1119:B1119"/>
    <mergeCell ref="A812:B812"/>
    <mergeCell ref="A769:B769"/>
    <mergeCell ref="A789:J789"/>
    <mergeCell ref="A1162:B1162"/>
    <mergeCell ref="B983:B984"/>
    <mergeCell ref="A986:A991"/>
    <mergeCell ref="B986:B991"/>
    <mergeCell ref="A1074:B1074"/>
    <mergeCell ref="A1076:B1076"/>
    <mergeCell ref="A1078:B1078"/>
    <mergeCell ref="A1080:B1080"/>
    <mergeCell ref="A1084:B1084"/>
    <mergeCell ref="B1081:B1083"/>
    <mergeCell ref="A1081:A1083"/>
    <mergeCell ref="A1034:B1034"/>
    <mergeCell ref="A1036:B1036"/>
    <mergeCell ref="A1124:A1126"/>
    <mergeCell ref="A1130:B1130"/>
    <mergeCell ref="A1110:B1110"/>
    <mergeCell ref="B1161:C1161"/>
    <mergeCell ref="A1044:B1044"/>
    <mergeCell ref="A1060:B1060"/>
    <mergeCell ref="A1064:B1064"/>
    <mergeCell ref="A1112:B1112"/>
    <mergeCell ref="B1057:B1059"/>
    <mergeCell ref="A1038:B1038"/>
    <mergeCell ref="A1040:B1040"/>
    <mergeCell ref="A1031:A1033"/>
    <mergeCell ref="B1031:B1033"/>
    <mergeCell ref="A1042:B1042"/>
    <mergeCell ref="A1097:B1097"/>
    <mergeCell ref="B1045:B1047"/>
    <mergeCell ref="A1158:B1158"/>
    <mergeCell ref="A1160:B1160"/>
    <mergeCell ref="A848:A851"/>
    <mergeCell ref="B767:B768"/>
    <mergeCell ref="A767:A768"/>
    <mergeCell ref="A766:B766"/>
    <mergeCell ref="H782:H785"/>
    <mergeCell ref="E782:E785"/>
    <mergeCell ref="H777:H780"/>
    <mergeCell ref="H772:H775"/>
    <mergeCell ref="A1148:A1149"/>
    <mergeCell ref="B1148:B1149"/>
    <mergeCell ref="A1147:B1147"/>
    <mergeCell ref="A1133:A1134"/>
    <mergeCell ref="A1145:A1146"/>
    <mergeCell ref="B1145:B1146"/>
    <mergeCell ref="A1103:B1103"/>
    <mergeCell ref="A1107:B1107"/>
    <mergeCell ref="A1139:B1139"/>
    <mergeCell ref="B1136:B1138"/>
    <mergeCell ref="A1135:B1135"/>
    <mergeCell ref="A797:A799"/>
    <mergeCell ref="A801:A802"/>
    <mergeCell ref="A917:A918"/>
    <mergeCell ref="A939:B939"/>
    <mergeCell ref="A856:A859"/>
    <mergeCell ref="A865:B865"/>
    <mergeCell ref="A869:B869"/>
    <mergeCell ref="A861:A864"/>
    <mergeCell ref="B861:B864"/>
    <mergeCell ref="A866:A868"/>
    <mergeCell ref="B866:B868"/>
    <mergeCell ref="E645:E649"/>
    <mergeCell ref="F645:F649"/>
    <mergeCell ref="H645:H649"/>
    <mergeCell ref="B588:B589"/>
    <mergeCell ref="A588:A589"/>
    <mergeCell ref="A595:B595"/>
    <mergeCell ref="A754:B754"/>
    <mergeCell ref="B750:B753"/>
    <mergeCell ref="A660:B660"/>
    <mergeCell ref="B713:B714"/>
    <mergeCell ref="A711:B711"/>
    <mergeCell ref="A715:B715"/>
    <mergeCell ref="A663:B663"/>
    <mergeCell ref="B661:B662"/>
    <mergeCell ref="A707:B707"/>
    <mergeCell ref="H608:H609"/>
    <mergeCell ref="A602:A603"/>
    <mergeCell ref="A607:B607"/>
    <mergeCell ref="B605:B606"/>
    <mergeCell ref="A635:J635"/>
    <mergeCell ref="B608:B609"/>
    <mergeCell ref="A617:B617"/>
    <mergeCell ref="A632:B632"/>
    <mergeCell ref="B630:B631"/>
    <mergeCell ref="A630:A631"/>
    <mergeCell ref="A668:B668"/>
    <mergeCell ref="A684:B684"/>
    <mergeCell ref="A669:A670"/>
    <mergeCell ref="A652:B652"/>
    <mergeCell ref="A622:B622"/>
    <mergeCell ref="A591:A594"/>
    <mergeCell ref="B591:B594"/>
    <mergeCell ref="B758:B759"/>
    <mergeCell ref="A758:A759"/>
    <mergeCell ref="B570:B574"/>
    <mergeCell ref="A311:A312"/>
    <mergeCell ref="B835:B837"/>
    <mergeCell ref="A835:A837"/>
    <mergeCell ref="B314:B317"/>
    <mergeCell ref="B377:B380"/>
    <mergeCell ref="B801:B802"/>
    <mergeCell ref="A820:B820"/>
    <mergeCell ref="A822:B822"/>
    <mergeCell ref="A805:B805"/>
    <mergeCell ref="A506:B506"/>
    <mergeCell ref="A508:B508"/>
    <mergeCell ref="A512:B512"/>
    <mergeCell ref="A710:C710"/>
    <mergeCell ref="A411:B411"/>
    <mergeCell ref="A391:B391"/>
    <mergeCell ref="A396:B396"/>
    <mergeCell ref="A401:B401"/>
    <mergeCell ref="A406:B406"/>
    <mergeCell ref="A407:A410"/>
    <mergeCell ref="B382:B385"/>
    <mergeCell ref="A387:A390"/>
    <mergeCell ref="A360:B360"/>
    <mergeCell ref="B358:B359"/>
    <mergeCell ref="B407:B410"/>
    <mergeCell ref="A341:A346"/>
    <mergeCell ref="A701:B701"/>
    <mergeCell ref="A645:A649"/>
    <mergeCell ref="B645:B649"/>
    <mergeCell ref="A661:A662"/>
    <mergeCell ref="A853:A854"/>
    <mergeCell ref="B502:C502"/>
    <mergeCell ref="A641:B641"/>
    <mergeCell ref="A842:A843"/>
    <mergeCell ref="A847:B847"/>
    <mergeCell ref="B845:B846"/>
    <mergeCell ref="A845:A846"/>
    <mergeCell ref="A852:B852"/>
    <mergeCell ref="B848:B851"/>
    <mergeCell ref="A828:B828"/>
    <mergeCell ref="A832:B832"/>
    <mergeCell ref="B829:B831"/>
    <mergeCell ref="A829:A831"/>
    <mergeCell ref="A839:A840"/>
    <mergeCell ref="B839:B840"/>
    <mergeCell ref="A503:B503"/>
    <mergeCell ref="A504:J504"/>
    <mergeCell ref="A583:B583"/>
    <mergeCell ref="A587:B587"/>
    <mergeCell ref="A509:A511"/>
    <mergeCell ref="B509:B511"/>
    <mergeCell ref="A515:A518"/>
    <mergeCell ref="B515:B518"/>
    <mergeCell ref="A524:A527"/>
    <mergeCell ref="B524:B527"/>
    <mergeCell ref="B539:C539"/>
    <mergeCell ref="A575:B575"/>
    <mergeCell ref="E669:E670"/>
    <mergeCell ref="F669:F670"/>
    <mergeCell ref="H669:H670"/>
    <mergeCell ref="H664:H666"/>
    <mergeCell ref="E605:E606"/>
    <mergeCell ref="A5:J5"/>
    <mergeCell ref="A50:J50"/>
    <mergeCell ref="A194:B194"/>
    <mergeCell ref="A192:A193"/>
    <mergeCell ref="B192:B193"/>
    <mergeCell ref="A197:B197"/>
    <mergeCell ref="A188:B188"/>
    <mergeCell ref="A186:A187"/>
    <mergeCell ref="B186:B187"/>
    <mergeCell ref="A191:B191"/>
    <mergeCell ref="A154:B154"/>
    <mergeCell ref="A189:A190"/>
    <mergeCell ref="B189:B190"/>
    <mergeCell ref="B180:B181"/>
    <mergeCell ref="A185:B185"/>
    <mergeCell ref="A176:B176"/>
    <mergeCell ref="A173:A175"/>
    <mergeCell ref="B173:B175"/>
    <mergeCell ref="A179:B179"/>
    <mergeCell ref="A13:B13"/>
    <mergeCell ref="A21:A22"/>
    <mergeCell ref="B51:B52"/>
    <mergeCell ref="B57:B58"/>
    <mergeCell ref="B81:B85"/>
    <mergeCell ref="A16:A19"/>
    <mergeCell ref="B48:C48"/>
    <mergeCell ref="B16:B19"/>
    <mergeCell ref="A24:A27"/>
    <mergeCell ref="B24:B27"/>
    <mergeCell ref="B32:B33"/>
    <mergeCell ref="B29:B30"/>
    <mergeCell ref="A31:B31"/>
    <mergeCell ref="E377:E380"/>
    <mergeCell ref="A251:A255"/>
    <mergeCell ref="A261:B261"/>
    <mergeCell ref="A245:A249"/>
    <mergeCell ref="A294:B294"/>
    <mergeCell ref="B348:C348"/>
    <mergeCell ref="A338:B338"/>
    <mergeCell ref="A318:B318"/>
    <mergeCell ref="A288:A293"/>
    <mergeCell ref="B288:B293"/>
    <mergeCell ref="B295:B298"/>
    <mergeCell ref="A358:A359"/>
    <mergeCell ref="E358:E359"/>
    <mergeCell ref="A376:B376"/>
    <mergeCell ref="A369:A370"/>
    <mergeCell ref="B369:B370"/>
    <mergeCell ref="H251:H253"/>
    <mergeCell ref="A259:B259"/>
    <mergeCell ref="A313:B313"/>
    <mergeCell ref="B311:B312"/>
    <mergeCell ref="A295:A298"/>
    <mergeCell ref="A300:A304"/>
    <mergeCell ref="A305:B305"/>
    <mergeCell ref="E300:E304"/>
    <mergeCell ref="E314:E318"/>
    <mergeCell ref="F314:F318"/>
    <mergeCell ref="G314:G317"/>
    <mergeCell ref="E319:E323"/>
    <mergeCell ref="F319:F323"/>
    <mergeCell ref="E369:E370"/>
    <mergeCell ref="E372:E373"/>
    <mergeCell ref="A223:B223"/>
    <mergeCell ref="A217:A222"/>
    <mergeCell ref="B217:B222"/>
    <mergeCell ref="A210:A215"/>
    <mergeCell ref="A231:B231"/>
    <mergeCell ref="A238:B238"/>
    <mergeCell ref="H217:H222"/>
    <mergeCell ref="B257:B258"/>
    <mergeCell ref="A257:A258"/>
    <mergeCell ref="A323:B323"/>
    <mergeCell ref="A277:A281"/>
    <mergeCell ref="A265:A269"/>
    <mergeCell ref="A371:B371"/>
    <mergeCell ref="A374:B374"/>
    <mergeCell ref="B372:B373"/>
    <mergeCell ref="B245:B249"/>
    <mergeCell ref="A357:B357"/>
    <mergeCell ref="B354:B356"/>
    <mergeCell ref="A354:A356"/>
    <mergeCell ref="A362:B362"/>
    <mergeCell ref="A368:B368"/>
    <mergeCell ref="B363:B367"/>
    <mergeCell ref="A363:A367"/>
    <mergeCell ref="A229:B229"/>
    <mergeCell ref="A233:A237"/>
    <mergeCell ref="B239:B243"/>
    <mergeCell ref="A299:B299"/>
    <mergeCell ref="A284:B284"/>
    <mergeCell ref="A244:B244"/>
    <mergeCell ref="B224:B225"/>
    <mergeCell ref="A227:A228"/>
    <mergeCell ref="G233:G235"/>
    <mergeCell ref="E217:E222"/>
    <mergeCell ref="F217:F222"/>
    <mergeCell ref="G217:G222"/>
    <mergeCell ref="B203:B208"/>
    <mergeCell ref="H203:H208"/>
    <mergeCell ref="E210:E215"/>
    <mergeCell ref="B210:B215"/>
    <mergeCell ref="H377:H380"/>
    <mergeCell ref="E382:E385"/>
    <mergeCell ref="H382:H385"/>
    <mergeCell ref="E177:E178"/>
    <mergeCell ref="F177:F178"/>
    <mergeCell ref="G177:G178"/>
    <mergeCell ref="H177:H178"/>
    <mergeCell ref="E51:E52"/>
    <mergeCell ref="A103:J103"/>
    <mergeCell ref="B101:C101"/>
    <mergeCell ref="B106:C106"/>
    <mergeCell ref="B251:B255"/>
    <mergeCell ref="E239:E241"/>
    <mergeCell ref="A276:B276"/>
    <mergeCell ref="B277:B281"/>
    <mergeCell ref="B319:B321"/>
    <mergeCell ref="A319:A321"/>
    <mergeCell ref="B60:B63"/>
    <mergeCell ref="A64:B64"/>
    <mergeCell ref="A68:A72"/>
    <mergeCell ref="F203:F209"/>
    <mergeCell ref="F224:F225"/>
    <mergeCell ref="E245:E247"/>
    <mergeCell ref="F245:F247"/>
    <mergeCell ref="A224:A225"/>
    <mergeCell ref="B54:B55"/>
    <mergeCell ref="E109:E111"/>
    <mergeCell ref="E113:E116"/>
    <mergeCell ref="E132:E136"/>
    <mergeCell ref="E6:E10"/>
    <mergeCell ref="F6:F10"/>
    <mergeCell ref="I6:I10"/>
    <mergeCell ref="A6:A10"/>
    <mergeCell ref="B6:B10"/>
    <mergeCell ref="A11:B11"/>
    <mergeCell ref="A15:B15"/>
    <mergeCell ref="A43:A46"/>
    <mergeCell ref="B35:B36"/>
    <mergeCell ref="A37:B37"/>
    <mergeCell ref="A38:A41"/>
    <mergeCell ref="A20:B20"/>
    <mergeCell ref="F43:F46"/>
    <mergeCell ref="H43:H46"/>
    <mergeCell ref="A29:A30"/>
    <mergeCell ref="B21:B22"/>
    <mergeCell ref="A32:A33"/>
    <mergeCell ref="A54:A55"/>
    <mergeCell ref="A34:B34"/>
    <mergeCell ref="A42:B42"/>
    <mergeCell ref="A28:B28"/>
    <mergeCell ref="A35:A36"/>
    <mergeCell ref="A67:B67"/>
    <mergeCell ref="A73:B73"/>
    <mergeCell ref="A49:B49"/>
    <mergeCell ref="A51:A52"/>
    <mergeCell ref="A74:A79"/>
    <mergeCell ref="B74:B79"/>
    <mergeCell ref="E16:E19"/>
    <mergeCell ref="F16:F19"/>
    <mergeCell ref="H16:H19"/>
    <mergeCell ref="E24:E27"/>
    <mergeCell ref="F24:F27"/>
    <mergeCell ref="I24:I27"/>
    <mergeCell ref="E21:E22"/>
    <mergeCell ref="F21:F22"/>
    <mergeCell ref="H21:H22"/>
    <mergeCell ref="I35:I36"/>
    <mergeCell ref="E38:E41"/>
    <mergeCell ref="F38:F41"/>
    <mergeCell ref="A262:J262"/>
    <mergeCell ref="E227:E228"/>
    <mergeCell ref="F227:F228"/>
    <mergeCell ref="G227:G228"/>
    <mergeCell ref="H257:H258"/>
    <mergeCell ref="E224:E225"/>
    <mergeCell ref="E257:E258"/>
    <mergeCell ref="F257:F258"/>
    <mergeCell ref="G257:G258"/>
    <mergeCell ref="I57:I58"/>
    <mergeCell ref="I75:I77"/>
    <mergeCell ref="H38:H41"/>
    <mergeCell ref="E43:E46"/>
    <mergeCell ref="A239:A243"/>
    <mergeCell ref="A200:B200"/>
    <mergeCell ref="E35:E36"/>
    <mergeCell ref="F35:F36"/>
    <mergeCell ref="B38:B41"/>
    <mergeCell ref="A23:B23"/>
    <mergeCell ref="A180:A181"/>
    <mergeCell ref="B43:B46"/>
    <mergeCell ref="A47:B47"/>
    <mergeCell ref="A260:B260"/>
    <mergeCell ref="A250:B250"/>
    <mergeCell ref="G65:G66"/>
    <mergeCell ref="H57:H58"/>
    <mergeCell ref="G93:G97"/>
    <mergeCell ref="H173:H175"/>
    <mergeCell ref="A108:J108"/>
    <mergeCell ref="A264:B264"/>
    <mergeCell ref="A330:A335"/>
    <mergeCell ref="B387:B390"/>
    <mergeCell ref="B300:B304"/>
    <mergeCell ref="A377:A380"/>
    <mergeCell ref="B397:B400"/>
    <mergeCell ref="A402:A405"/>
    <mergeCell ref="B402:B405"/>
    <mergeCell ref="F392:F395"/>
    <mergeCell ref="G392:G395"/>
    <mergeCell ref="F397:F400"/>
    <mergeCell ref="A307:B307"/>
    <mergeCell ref="A381:B381"/>
    <mergeCell ref="A386:B386"/>
    <mergeCell ref="A350:J350"/>
    <mergeCell ref="A347:B347"/>
    <mergeCell ref="A372:A373"/>
    <mergeCell ref="E203:E209"/>
    <mergeCell ref="B233:B237"/>
    <mergeCell ref="A287:J287"/>
    <mergeCell ref="A310:B310"/>
    <mergeCell ref="B308:B309"/>
    <mergeCell ref="A308:A309"/>
    <mergeCell ref="A336:B336"/>
    <mergeCell ref="B351:B352"/>
    <mergeCell ref="A351:A352"/>
    <mergeCell ref="A340:B340"/>
    <mergeCell ref="A286:B286"/>
    <mergeCell ref="A397:A400"/>
    <mergeCell ref="E397:E400"/>
    <mergeCell ref="H397:H400"/>
    <mergeCell ref="E402:E405"/>
    <mergeCell ref="E848:E849"/>
    <mergeCell ref="F848:F849"/>
    <mergeCell ref="G848:G849"/>
    <mergeCell ref="H848:H849"/>
    <mergeCell ref="E917:E918"/>
    <mergeCell ref="F917:F918"/>
    <mergeCell ref="G917:G918"/>
    <mergeCell ref="H917:H918"/>
    <mergeCell ref="E354:E356"/>
    <mergeCell ref="F354:F356"/>
    <mergeCell ref="G354:G356"/>
    <mergeCell ref="H354:H356"/>
    <mergeCell ref="E363:E367"/>
    <mergeCell ref="F363:F367"/>
    <mergeCell ref="G363:G367"/>
    <mergeCell ref="H363:H367"/>
    <mergeCell ref="E829:E831"/>
    <mergeCell ref="F829:F831"/>
    <mergeCell ref="G829:G831"/>
    <mergeCell ref="H829:H831"/>
    <mergeCell ref="H469:H470"/>
    <mergeCell ref="E608:E609"/>
    <mergeCell ref="E407:E410"/>
    <mergeCell ref="H466:H467"/>
    <mergeCell ref="F764:F765"/>
    <mergeCell ref="F801:F802"/>
    <mergeCell ref="G797:G799"/>
    <mergeCell ref="G793:G795"/>
    <mergeCell ref="G790:G791"/>
    <mergeCell ref="F1145:F1146"/>
    <mergeCell ref="F1148:F1149"/>
    <mergeCell ref="G1145:G1146"/>
    <mergeCell ref="G1148:G1149"/>
    <mergeCell ref="H1148:H1149"/>
    <mergeCell ref="H1145:H1146"/>
    <mergeCell ref="E1148:E1149"/>
    <mergeCell ref="E1145:E1146"/>
    <mergeCell ref="E1124:E1126"/>
    <mergeCell ref="F1124:F1126"/>
    <mergeCell ref="G1124:G1126"/>
    <mergeCell ref="H1124:H1126"/>
    <mergeCell ref="F1116:F1118"/>
    <mergeCell ref="G1116:G1118"/>
    <mergeCell ref="E1116:E1118"/>
    <mergeCell ref="H1116:H1118"/>
    <mergeCell ref="F1120:F1122"/>
    <mergeCell ref="E1120:E1122"/>
    <mergeCell ref="G1120:G1122"/>
    <mergeCell ref="H1120:H1122"/>
    <mergeCell ref="E1136:E1138"/>
    <mergeCell ref="F1136:F1138"/>
    <mergeCell ref="G1136:G1138"/>
    <mergeCell ref="H1136:H1138"/>
    <mergeCell ref="F797:F799"/>
    <mergeCell ref="F793:F795"/>
    <mergeCell ref="F790:F791"/>
    <mergeCell ref="E801:E802"/>
    <mergeCell ref="E797:E799"/>
    <mergeCell ref="E793:E795"/>
    <mergeCell ref="E790:E791"/>
    <mergeCell ref="G801:G802"/>
    <mergeCell ref="H801:H802"/>
    <mergeCell ref="H797:H799"/>
    <mergeCell ref="H793:H795"/>
    <mergeCell ref="H790:H791"/>
    <mergeCell ref="E1108:E1109"/>
    <mergeCell ref="F1108:F1109"/>
    <mergeCell ref="G1108:G1109"/>
    <mergeCell ref="H1108:H1109"/>
    <mergeCell ref="H1057:H1059"/>
    <mergeCell ref="E1061:E1063"/>
    <mergeCell ref="F1061:F1063"/>
    <mergeCell ref="G1061:G1063"/>
    <mergeCell ref="H1061:H1063"/>
    <mergeCell ref="E1067:E1069"/>
    <mergeCell ref="F1067:F1069"/>
    <mergeCell ref="G1067:G1069"/>
    <mergeCell ref="H1067:H1069"/>
    <mergeCell ref="E1004:E1008"/>
    <mergeCell ref="F1004:F1008"/>
    <mergeCell ref="G1004:G1008"/>
    <mergeCell ref="E1049:E1051"/>
    <mergeCell ref="H1004:H1008"/>
    <mergeCell ref="E1031:E1033"/>
    <mergeCell ref="F1031:F1033"/>
    <mergeCell ref="G1081:G1083"/>
    <mergeCell ref="H1081:H1083"/>
    <mergeCell ref="G1098:G1102"/>
    <mergeCell ref="H1098:H1102"/>
    <mergeCell ref="G1104:G1106"/>
    <mergeCell ref="H1104:H1106"/>
    <mergeCell ref="E1133:E1134"/>
    <mergeCell ref="H930:H932"/>
    <mergeCell ref="E934:E936"/>
    <mergeCell ref="F934:F936"/>
    <mergeCell ref="G934:G936"/>
    <mergeCell ref="H934:H936"/>
    <mergeCell ref="E940:E944"/>
    <mergeCell ref="F940:F944"/>
    <mergeCell ref="G940:G944"/>
    <mergeCell ref="H940:H944"/>
    <mergeCell ref="E1045:E1047"/>
    <mergeCell ref="F1045:F1047"/>
    <mergeCell ref="G1045:G1047"/>
    <mergeCell ref="H1045:H1047"/>
    <mergeCell ref="G1031:G1033"/>
    <mergeCell ref="H1031:H1033"/>
    <mergeCell ref="F1049:F1051"/>
    <mergeCell ref="G1049:G1051"/>
    <mergeCell ref="H1049:H1051"/>
    <mergeCell ref="E1057:E1059"/>
    <mergeCell ref="F1057:F1059"/>
    <mergeCell ref="G1057:G1059"/>
    <mergeCell ref="E961:E962"/>
    <mergeCell ref="E968:E969"/>
    <mergeCell ref="E983:E984"/>
    <mergeCell ref="G930:G932"/>
    <mergeCell ref="F1098:F1102"/>
    <mergeCell ref="E986:E991"/>
  </mergeCells>
  <pageMargins left="0.23622047244094491" right="0.23622047244094491" top="0.74803149606299213" bottom="0.74803149606299213" header="0.31496062992125984" footer="0.31496062992125984"/>
  <pageSetup paperSize="9" scale="32" fitToWidth="0" fitToHeight="0" orientation="landscape" r:id="rId2"/>
  <rowBreaks count="21" manualBreakCount="21">
    <brk id="59" max="13" man="1"/>
    <brk id="108" max="13" man="1"/>
    <brk id="166" max="13" man="1"/>
    <brk id="216" max="13" man="1"/>
    <brk id="226" max="13" man="1"/>
    <brk id="256" max="13" man="1"/>
    <brk id="329" max="13" man="1"/>
    <brk id="380" max="13" man="1"/>
    <brk id="445" max="13" man="1"/>
    <brk id="560" max="13" man="1"/>
    <brk id="629" max="13" man="1"/>
    <brk id="673" max="13" man="1"/>
    <brk id="712" max="13" man="1"/>
    <brk id="759" max="13" man="1"/>
    <brk id="843" max="13" man="1"/>
    <brk id="876" max="13" man="1"/>
    <brk id="886" max="13" man="1"/>
    <brk id="929" max="13" man="1"/>
    <brk id="992" max="13" man="1"/>
    <brk id="1119" max="13" man="1"/>
    <brk id="114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МКД</vt:lpstr>
      <vt:lpstr>МКД!Заголовки_для_печати</vt:lpstr>
      <vt:lpstr>МКД!Область_печати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p.loskutov</dc:creator>
  <cp:lastModifiedBy>Чистяков Сергей Алексеевич</cp:lastModifiedBy>
  <cp:lastPrinted>2017-02-10T04:15:16Z</cp:lastPrinted>
  <dcterms:created xsi:type="dcterms:W3CDTF">2015-05-22T00:32:59Z</dcterms:created>
  <dcterms:modified xsi:type="dcterms:W3CDTF">2017-08-09T01:45:05Z</dcterms:modified>
</cp:coreProperties>
</file>